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erver2014\Общие папки\Дороги\Выписка из реестра дороги\"/>
    </mc:Choice>
  </mc:AlternateContent>
  <xr:revisionPtr revIDLastSave="0" documentId="13_ncr:1_{7A457592-8A2F-4595-9D4B-CAB81B7B3410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Выписка" sheetId="1" r:id="rId1"/>
    <sheet name="Лист1" sheetId="2" r:id="rId2"/>
  </sheets>
  <definedNames>
    <definedName name="_xlnm._FilterDatabase" localSheetId="0" hidden="1">Выписка!$A$5:$M$568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1" i="1" l="1"/>
  <c r="D600" i="1"/>
  <c r="D599" i="1" l="1"/>
  <c r="D602" i="1" l="1"/>
  <c r="D415" i="1" l="1"/>
  <c r="D416" i="1"/>
  <c r="D529" i="1" l="1"/>
  <c r="D515" i="1"/>
  <c r="D516" i="1"/>
  <c r="D146" i="1"/>
  <c r="D118" i="1"/>
  <c r="D119" i="1"/>
  <c r="D58" i="1"/>
  <c r="D59" i="1"/>
  <c r="D36" i="1"/>
  <c r="D33" i="1"/>
  <c r="D32" i="1"/>
  <c r="D31" i="1"/>
  <c r="D25" i="1"/>
  <c r="D23" i="1"/>
  <c r="D520" i="1" l="1"/>
  <c r="D513" i="1"/>
  <c r="D512" i="1"/>
  <c r="D482" i="1"/>
  <c r="D467" i="1"/>
  <c r="D465" i="1"/>
  <c r="D462" i="1"/>
  <c r="D456" i="1"/>
  <c r="D454" i="1"/>
  <c r="D453" i="1"/>
  <c r="D451" i="1"/>
  <c r="D446" i="1"/>
  <c r="D445" i="1"/>
  <c r="D444" i="1"/>
  <c r="D443" i="1"/>
  <c r="D442" i="1"/>
  <c r="D441" i="1"/>
  <c r="D440" i="1"/>
  <c r="D439" i="1"/>
  <c r="D437" i="1"/>
  <c r="D436" i="1"/>
  <c r="D435" i="1"/>
  <c r="D433" i="1"/>
  <c r="D430" i="1"/>
  <c r="D429" i="1"/>
  <c r="D428" i="1"/>
  <c r="D427" i="1"/>
  <c r="D425" i="1"/>
  <c r="D417" i="1"/>
  <c r="D216" i="1"/>
  <c r="D213" i="1"/>
  <c r="D193" i="1"/>
  <c r="D185" i="1"/>
  <c r="D184" i="1"/>
  <c r="D183" i="1"/>
  <c r="D182" i="1"/>
  <c r="D180" i="1"/>
  <c r="D160" i="1"/>
  <c r="D157" i="1"/>
  <c r="D153" i="1"/>
  <c r="D135" i="1"/>
  <c r="D107" i="1"/>
  <c r="D106" i="1"/>
  <c r="D95" i="1"/>
  <c r="D62" i="1"/>
  <c r="D57" i="1"/>
  <c r="D55" i="1"/>
  <c r="D48" i="1"/>
  <c r="D40" i="1"/>
  <c r="D39" i="1"/>
  <c r="D29" i="1"/>
  <c r="D16" i="1"/>
  <c r="D15" i="1"/>
  <c r="D14" i="1"/>
  <c r="D13" i="1"/>
  <c r="D5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Копенкина Т.В.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1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1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0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3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44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1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06.02.2022
</t>
        </r>
      </text>
    </comment>
    <comment ref="F9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D146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D147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D148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177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371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414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415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06.02.2022
</t>
        </r>
      </text>
    </comment>
    <comment ref="F456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F459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06.03.2023
</t>
        </r>
      </text>
    </comment>
    <comment ref="D515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23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4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5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6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7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8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29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30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44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45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46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47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48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49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50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51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52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53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54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55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</t>
        </r>
      </text>
    </comment>
    <comment ref="E556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  <comment ref="E557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04"/>
          </rPr>
          <t>Копенкина Т.В.:</t>
        </r>
        <r>
          <rPr>
            <sz val="9"/>
            <color indexed="81"/>
            <rFont val="Tahoma"/>
            <family val="2"/>
            <charset val="204"/>
          </rPr>
          <t xml:space="preserve">
06.02.2023
</t>
        </r>
      </text>
    </comment>
  </commentList>
</comments>
</file>

<file path=xl/sharedStrings.xml><?xml version="1.0" encoding="utf-8"?>
<sst xmlns="http://schemas.openxmlformats.org/spreadsheetml/2006/main" count="4756" uniqueCount="2347">
  <si>
    <t xml:space="preserve">ПО  АВТОМОБИЛЬНЫМ  ДОРОГАМ </t>
  </si>
  <si>
    <t>Реестровый номер</t>
  </si>
  <si>
    <t>Описание</t>
  </si>
  <si>
    <t>Адрес</t>
  </si>
  <si>
    <t>Длина</t>
  </si>
  <si>
    <t>Категория автомобильной дороги</t>
  </si>
  <si>
    <t>Материал</t>
  </si>
  <si>
    <t>Дорога (Дорога автомобильная)</t>
  </si>
  <si>
    <t>Свердловская область, г. Березовский, ул. Академика Королева, начало ул. Энергостроителей; ул. Академика Королева,3 конец  ул. Академика Королева,11, ул. Академика Королева,7</t>
  </si>
  <si>
    <t>Площадь покрытий проезжей части по типам, кв.м:
Асфальтобетон  2872,6 кв.м
Цементобетонные плиты 22,4 кв.м</t>
  </si>
  <si>
    <t>Свердловская область, г. Березовский, ул. Кирова, начало ул. Ленина конец ул. Западная промзона</t>
  </si>
  <si>
    <t>Площадь покрытий проезжей части по типам,кв.м:
асфальтобетон  17951,0 кв.м
Песчано-гравийная смесь  708,7 кв.м
Цементобетон  340,9 кв.м
Щебень - 166,9 кв.м</t>
  </si>
  <si>
    <t>Свердловская область, г.Березовский, ул.Гагарина, начало ул.К.Косых конец ул.Ленина</t>
  </si>
  <si>
    <t>Площадь покрытий проезжей части по типам,кв.м:
асфальтобетон  27517,7 кв.м
Цементобетон (плиты)  398,5 кв.м
щебень -138,3кв.м</t>
  </si>
  <si>
    <t>Свердловская область, г.Березовский, ул.Горняков, начало Овощное отделение д.12  конец ул.Красных героев</t>
  </si>
  <si>
    <t>Площадь покрытий проезжей части по типам,кв.м:
асфальтобетон  6846,1 кв.м
Песчано-гравийная смесь  378,3 кв.м
Щебень - 178,5 кв.м</t>
  </si>
  <si>
    <t>Свердловская область, г.Березовский, ул.Шиловская, начало ул.Строителей конец а/д " г.Березовский-п.Сарапулка-Белоярское водохранилище"</t>
  </si>
  <si>
    <t>Площадь покрытий проезжей части по типам,кв.м:
асфальтобетон  14501,6 кв.м</t>
  </si>
  <si>
    <t>Свердловская область, г.Березовский, ул.Чапаева, начало Березовский тракт конец тупик</t>
  </si>
  <si>
    <t>Площадь покрытий проезжей части по типам, кв.м:
асфальтобетон  7192,5 кв.м
песчано-гравийная смесь  561,6 кв.м
цементобетон  14,3 кв.м
щебень 275,4 кв.м</t>
  </si>
  <si>
    <t>Свердловская область, г.Березовский, ул.Декабристов, начало ул.Декабристов, 1а конец ул.Смирнова</t>
  </si>
  <si>
    <t>Площадь покрытий проезжей части по типам, кв.м:
асфальтобетон  1455,1 кв.м
песчано-гравийная смесь  282.0 кв.м
цементобетон  145,0 кв.м
щебень  208,3  кв.м</t>
  </si>
  <si>
    <t>Свердловская область, г.Березовский, ул.Героев Труда, начало лес конец санаторий</t>
  </si>
  <si>
    <t>Площадь покрытий проезжей части по типам, кв.м:
асфальтобетон  3916,8 кв.м
песчано-гравийная смесь  1504,9 кв.м
цементобетонные плиты  91,1 кв.м
щебень  134,1 кв.м</t>
  </si>
  <si>
    <t>Свердловская область, г.Березовский, ул.Комсомольская, начало Березовский тракт конец ул.Энергостроителей</t>
  </si>
  <si>
    <t>Площадь покрытий проезжей части по типам, кв.м:
асфальтобетон  627,7 кв.м
песчано-гравийная смесь  2742 кв.м
Плитка 40,4 кв.м
цементобетон  174,8 кв.м
щебень  276,7 кв.м</t>
  </si>
  <si>
    <t>Свердловская область, г.Березовский, ул.Варлакова, начало ул.Ленина конец Объездная дорога</t>
  </si>
  <si>
    <t>Площадь покрытий проезжей части по типам, кв.м:
асфальтобетон  4859,3 кв.м
песчано-гравийная смесь  1299,2 кв.м
цементобетон  363 кв.м
цементобетонные плиты  25,0 кв.м
щебень  2294,1 кв.м</t>
  </si>
  <si>
    <t>Свердловская область, г.Березовский, ул.Анучина, начало ул.Шиловская конец ул.Театральная</t>
  </si>
  <si>
    <t xml:space="preserve">Площадь покрытий проезжей части по типам, кв.м:
асфальтобетон  4104,3 кв.м
</t>
  </si>
  <si>
    <t>Свердловская область, г.Березовский, ул.8 Марта, начало ул.Ленина конец ул. 8 Марта,126</t>
  </si>
  <si>
    <t>Площадь покрытий проезжей части по типам, кв.м:
асфальтобетон  7079,9 кв.м
песчано-гравийная смесь  2965,8 кв.м
цементобетон  230,1 кв.м
щебень  914,9 кв.м</t>
  </si>
  <si>
    <t>Свердловская область, г.Березовский, ул.Воротникова, начало ул.Ленина конец Объездная дорога автомобильная</t>
  </si>
  <si>
    <t>Площадь покрытий проезжей части по типам, кв.м:
асфальтобетон  798,6 кв.м
цементобетон  57,2 кв.м
щебень  5398,7 кв.м</t>
  </si>
  <si>
    <t>Свердловская область, г.Березовский, Западная промзона, начало ул.Кирова конец а/д "г.Екатеринбург-г.Реж - г.Алапаевск"</t>
  </si>
  <si>
    <t>Площадь покрытий проезжей части по типам,кв.м:
асфальтобетон  20121,8 кв.м
Песчано-гравийная смесь  348,0 кв.м
цементобетон  946,3 кв.м
Щебень - 167,8 кв.м</t>
  </si>
  <si>
    <t>Свердловская область, г.Березовский, Березовский тракт, ул.Ленина конец границы с г.Екатеринбургом</t>
  </si>
  <si>
    <t>Площадь покрытий проезжей части по типам,кв.м:
асфальтобетон  53571,4 кв.м
Песчано-гравийная смесь  41,6 кв.м
Щебень - 118,4 кв.м</t>
  </si>
  <si>
    <t>Свердловская область, г.Березовский, ул.Ленина, начало Объездная конец а/д "г.Березовский - п.Старопышминск"</t>
  </si>
  <si>
    <t>Площадь покрытий проезжей части по типам, кв.м:
Асфальтобетон  45451,1 кв.м
ПГС-1354,7 кв.м
Пл.-63,8 кв.м
Ц/б-146,7 кв.м
Цементобетонные плиты 55,9 кв.м
щебень-1200,4 кв.м</t>
  </si>
  <si>
    <t>Свердловская область, г.Березовский, ул. Максима Горького, начало Березовский тракт конец ул.Энергостроителей</t>
  </si>
  <si>
    <t>Площадь покрытий проезжей части по типам, кв.м:
Асфальтобетон  5183,6 кв.м
Цементобетонные плиты 26,6 кв.м
Щебень 17,4 кв.м</t>
  </si>
  <si>
    <t>Свердловская область, г.Березовский, ул.Смирнова, начало ул.Толбухина конец ул.Комсомольская</t>
  </si>
  <si>
    <t>Площадь покрытий проезжей части по типам, кв.м:
Асфальтобетон  7880,0 кв.м
ПГС 156,2 кв.м
Щебень 382,0 кв.м</t>
  </si>
  <si>
    <t>Свердловская область, г.Березовский, ул.Февральская, начало ул.Пролетарская конец ул.Метеллургов</t>
  </si>
  <si>
    <t>Площадь покрытий проезжей части по типам, кв.м:
Асфальтобетон  3269,4 кв.м
ПГС  1046,0 кв.м
Пл. 15,7 кв.м
Ц/б 57,3кв.м
Цементобетонные плиты 78 кв.м
Щебень 6032,7 кв.м</t>
  </si>
  <si>
    <t>Свердловская область, г.Березовский, ул.Мичурина, начало ул.Строителей конец ул.Золоторудная</t>
  </si>
  <si>
    <t xml:space="preserve">Площадь покрытий проезжей части по типам, кв.м:
Асфальтобетон  5716,2 кв.м
ПГС 1928,1кв.м
Пл. 40,5 кв.м
Ц/б 7,8 кв.м
Щебень 13,6 кв.м
</t>
  </si>
  <si>
    <t>Свердловская область, г.Березовский, ул.Мамина-Сибиряка, начало ул.Строителей конец ул.Толстого</t>
  </si>
  <si>
    <t xml:space="preserve">Площадь покрытий проезжей части по типам, кв.м:
4926,40 кв.м
</t>
  </si>
  <si>
    <t>Свердловская область, г.Березовский, ул.Мира, начало ул.Гагарина конец ул.Мира 100</t>
  </si>
  <si>
    <t>Площадь покрытий проезжей части по типам, кв.м:
Асфальтобетон 13082,7кв.м
Камень 123,9 кв.м
пгс 1561,7 кв.м
ц/б 245,4 кв.м
Цементобетонные плиты 280,3 кв.м
щебень 520,4</t>
  </si>
  <si>
    <t>Свердловская область, г.Березовский, ул.Спортивная, начало ул.Брусницина конец ул.Гагарина</t>
  </si>
  <si>
    <t xml:space="preserve">Площадь покрытий проезжей части по типам, кв.м:
Асфальтобетон 5677,2 кв.м
</t>
  </si>
  <si>
    <t>Свердловская область, г.Березовский, ул.Театральная, начало ул.Красных героев конец ул.Театральная,25</t>
  </si>
  <si>
    <t>Площадь покрытий проезжей части по типам, кв.м:
Асфальтобетон  11866,8 кв.м
пгс 27,5 кв.м</t>
  </si>
  <si>
    <t>Свердловская область, г.Березовский, ул.Загвозкина, начало ул.Ленина конец  ул.Гортопа</t>
  </si>
  <si>
    <t>Площадь покрытий проезжей части по типам, кв.м:
Асфальтобетон  4670,3 кв.м
Ц/б 73,2 кв.м
Цементобетонные плиты 33,6 кв.м
Щебень 3022,2 кв.м</t>
  </si>
  <si>
    <t>Свердловская область, г.Березовский, ул.Красноармейская, начало ул.Ленина; пер.Кировский конец ул.Красных Героев,7а; ул.Краноармейская,144</t>
  </si>
  <si>
    <t>Площадь покрытий проезжей части по типам, кв.м:
Асфальтобетон  8829,3 кв.м
Дерево 21,6 кв.м
пгс 2367,4 кв.м
пл. 89,4 кв.м
Ц/б 780,5 кв.м
Щебень 675,2 кв.м</t>
  </si>
  <si>
    <t>Свердловская область, г.Березовский, ул.Революционная, начало ул.Ленина; ул.Революционная, 61 конец Объездная дорога; ул. Революционая,124а</t>
  </si>
  <si>
    <t>Площадь покрытий проезжей части по типам, кв.м:
Асфальтобетон  5582,8кв.м
пгс 74,7 кв.м
Ц/б 198,3 кв.м
Цементобетонные плиты 253,2 кв.м
Щебень 2662,8 кв.м</t>
  </si>
  <si>
    <t>Свердловская область, г.Березовский, ул.Октябрьская, начало ул.Ленина конец Объездная</t>
  </si>
  <si>
    <t>Площадь покрытий проезжей части по типам, кв.м:
Асфальтобетон  7197,6 кв.м
Ц/б 185,3 кв.м
Щебень 2918,2 кв.м
пгс 62,6 кв.м</t>
  </si>
  <si>
    <t>Свердловская область, г.Березовский, ул.Брусницына, началоул.Театральная конец ул.Спортивная</t>
  </si>
  <si>
    <t>Площадь покрытий проезжей части по типам, кв.м:
Асфальтобетон  4406,20 кв.м
Щебень 583,2 кв.м
пгс 15,1 кв.м</t>
  </si>
  <si>
    <t>Свердловская область, г.Березовский, пер.Кировский, начало ул.Карла Маркса конец ул.Строителей</t>
  </si>
  <si>
    <t>Площадь покрытий проезжей части по типам, кв.м:
Асфальтобетон  1486,3 кв.м
пгс 51,5 кв.м
Ц/б 77,8 кв.м
Цементобетонные плиты 23,8 кв.м
Щебень 3854,1 кв.м</t>
  </si>
  <si>
    <t>Свердловская область, г.Березовский, пер.Короткий, начало а/д " г.Березовский-Ново-Свердловская ТЭЦ" конец ул.Кедровая</t>
  </si>
  <si>
    <t xml:space="preserve">Площадь покрытий проезжей части по типам, кв.м:
Асфальтобетон  770,3 кв.м
</t>
  </si>
  <si>
    <t>Свердловская область, г.Березовский, ул.Металлургов, начало ул.Липовая конец ул.Вишневая</t>
  </si>
  <si>
    <t>Площадь покрытий проезжей части по типам, кв.м:
Асфальтобетон 1162,7кв.м
Ц/б 120,00 кв.м
Щебень 3047,7 кв.м</t>
  </si>
  <si>
    <t>Свердловская область, г.Березовский, ул.Клары Цеткин, начало ул.Ленина конец ул.Клары Цетнкин,58</t>
  </si>
  <si>
    <t>Площадь покрытий проезжей части по типам, кв.м:
Асфальтобетон 139,9 кв.м
пгс 2379,4 кв.м
пл. 35,9 кв.м
Ц/б 264,3 кв.м
Цементобетонные плиты 136,5 кв.м
Щебень 2344,1 кв.м</t>
  </si>
  <si>
    <t>Парк Победы (Дорога автомобильная)</t>
  </si>
  <si>
    <t>Свердловская область, г.Березовский, начало ул.Строителей конец Стадион</t>
  </si>
  <si>
    <t>Свердловская область, г.Березовский, дорога от  режевского тракта до ул.Кирова начало а/д " г.Екатеринбург - г.Реж - г.Алапаевск" конец ул.Кирова</t>
  </si>
  <si>
    <t>Площадь покрытий проезжей части по типам, кв.м:
Асфальтобетон  18765,6 кв.м
пгс 179,8 кв.м
Ц/б 33,1 кв.м
Щебень 597,0 кв.м</t>
  </si>
  <si>
    <t>Свердловская область, г.Березовский, пгт.Монетный, ул.Кирова, начало пер.Школьный конец Школа-интернат</t>
  </si>
  <si>
    <t>Площадь покрытий проезжей части по типам, кв.м:
Асфальтобетон  3587,4 кв.м
пгс 303,3 кв.м
Щебень 89,1 кв.м</t>
  </si>
  <si>
    <t>Свердловская область, г.Березовский, пгт.Монетный, пер.Школьный, начало ул.Кирова - конец ул.Горького</t>
  </si>
  <si>
    <t>Площадь покрытий проезжей части по типам, кв.м:
Асфальтобетон  1785,9 кв.м
пгс 176,8 кв.м
Ц/б 48,3 кв.м
Щебень 194,9 кв.м</t>
  </si>
  <si>
    <t>Свердловская область, г.Березовский, пгт.Монетный, пер.Клубный, начало ул.Березовская,56; ул.Березовская,66;ул. Березовская,82;пер.Клубный,14б; пер.Клубный,1 конец ул.Кайгородова, пер.Клубный,6, ул.Кайгородова; пер.Клубный,3</t>
  </si>
  <si>
    <t>Площадь покрытий проезжей части по типам, кв.м:
Асфальтобетон  7330,3 кв.м
пгс 762,3 кв.м
Щебень 23,1 кв.м</t>
  </si>
  <si>
    <t>Свердловская область, г.Березовский, пгт.Монетный, ул.Лермонтова, начало  ул.Пушкина конец д.94 по ул.Лермонтова</t>
  </si>
  <si>
    <t>Площадь покрытий проезжей части по типам, кв.м:
Асфальтобетон  4186,2 кв.м
пгс 5955,9 кв.м
Цементобетонные плиты 87,5 кв.м
Щебень 214,4 кв.м</t>
  </si>
  <si>
    <t>Свердловская область, г.Березовский, пгт.Монетный, ул.Березовская, начало Режевской тракт конец Режевской тракт</t>
  </si>
  <si>
    <t>Площадь покрытий проезжей части по типам, кв.м:
Асфальтобетон  12753,3 кв.м
пгс 3957,1 кв.м
Ц/б 145,3 кв.м
Щебень 586,2 кв.м</t>
  </si>
  <si>
    <t>Свердловская область, г.Березовский, пгт.Лосиный, ул.Шверника, начало ул.Шверника,1 конец а/д "п.Лосиный-п.Безречный"</t>
  </si>
  <si>
    <t>Площадь покрытий проезжей части по типам, кв.м:
Асфальтобетон  3921,9 кв.м
пгс 602,3 кв.м
Щебень 116,6 кв.м</t>
  </si>
  <si>
    <t>Свердловская область, г.Березовский, пгт.Лосиный, ул.Уральская, начало ул.Комсомольская конец а/д "п.Лосиный-д.Малиновка"</t>
  </si>
  <si>
    <t xml:space="preserve">Площадь покрытий проезжей части по типам, кв.м:
Асфальтобетон  2465,4 кв.м
пгс 2231,7 кв.м
Ц/б 126,2 кв.м
</t>
  </si>
  <si>
    <t>Свердловская область, г.Березовский, пгт.Лосиный, ул.8 Марта, начало 8 Марта,1а; а/д п.Лосиный - д.Малиновка; ул.8Марта,1б;ул.8Марта,18;ул.8 Марта,20а;ул.8 Марта,10б конец ул.8 Марта, 19а; ул.8Марта,8а; ул.8 Марта,32; ул.8 Марта,24;ул.8 Марта,10в</t>
  </si>
  <si>
    <t xml:space="preserve">Площадь покрытий проезжей части по типам, кв.м:
Асфальтобетон  2764,0 кв.м
пгс 92,0 кв.м
</t>
  </si>
  <si>
    <t>Свердловская область, г.Березовский, пгт.Лосиный, ул.Центральная, начало ул.Уральская  конец дорога автомобильная к администрации от км 0+835 "п.Лосиный-д.Малиновка"</t>
  </si>
  <si>
    <t>Площадь покрытий проезжей части по типам, кв.м:
Асфальтобетон  3885,0 кв.м
пгс 527,1 кв.м</t>
  </si>
  <si>
    <t>Свердловская область, г.Березовский, пгт.Ключевск, ул.Больничная, начало ул.Больничная,1а; ул.Больничная,26 конец ул.Заводская, ул.Студенческая</t>
  </si>
  <si>
    <t>Площадь покрытий проезжей части по типам, кв.м:
Асфальтобетон 75,1 кв.м
пгс 7429,9кв.м
Ц/б 49,9 кв.м
Щебень 12,2 кв.м</t>
  </si>
  <si>
    <t>Свердловская область, г.Березовский, пгт.Ключевск, ул.Студенческая, начало ул.Заводская конец ул.Заводская</t>
  </si>
  <si>
    <t>Площадь покрытий проезжей части по типам, кв.м:
Асфальтобетон  3194,2 кв.м
пгс 250,5 кв.м
Щебень 28,9 кв.м</t>
  </si>
  <si>
    <t>Свердловская область, г.Березовский, пгт.Старопышминск, ул.Ленина, начало ул.Максима Горького конец ул.Ленина,136</t>
  </si>
  <si>
    <t>Площадь покрытий проезжей части по типам, кв.м:
Асфальтобетон  10023,8 кв.м
дерево -19,7 кв.м
пгс 73,6 кв.м
пл. 175,8 кв.м
Ц/б 373,9 кв.м
ц/б плиты 69 кв.м
Щебень 2583,9 кв.м</t>
  </si>
  <si>
    <t>Свердловская область, г.Березовский, пгт.Старопышминск, ул.Кирова, начало ул.Ленина конец ул.Кирова,126 (граница поселка)</t>
  </si>
  <si>
    <t>Площадь покрытий проезжей части по типам, кв.м:
Асфальтобетон 15497,8 кв.м
дерево - 37,7 кв.м
пгс 767,1 кв.м
плитка 288,2 кв.м
Ц/б 335,2 кв.м
ц/б плиты 49,2 кв.м
Щебень 1033,8 кв.м</t>
  </si>
  <si>
    <t>Свердловская область, г.Березовский, пгт.Октябрьский, ул.Березовая аллея  начало ул Простроная конец конец улицы</t>
  </si>
  <si>
    <t xml:space="preserve">Площадь покрытий проезжей части по типам, кв.м:
Асфальтобетон  4647,6 кв.м
пгс 317,7 кв.м
</t>
  </si>
  <si>
    <t xml:space="preserve">грунт
</t>
  </si>
  <si>
    <t>231м асфальт
89м грунт</t>
  </si>
  <si>
    <t>асфальт</t>
  </si>
  <si>
    <t>Свердловская область, г.Березовский, ул.9 Января</t>
  </si>
  <si>
    <t>Свердловская область, г.Березовский, пер.Авиационный</t>
  </si>
  <si>
    <t>Свердловская область, г.Березовский, ул.Арматурщиков</t>
  </si>
  <si>
    <t>Свердловская область, г.Березовский, ул.Бажова</t>
  </si>
  <si>
    <t>Свердловская область, г.Березовский, ул.Белинского</t>
  </si>
  <si>
    <t>Свердловская область, г.Березовский, пер.Березовский</t>
  </si>
  <si>
    <t>грунт</t>
  </si>
  <si>
    <t>Свердловская область, г.Березовский, ул.Бетонщиков</t>
  </si>
  <si>
    <t>Свердловская область, г.Березовский, ул.Бирюзовая</t>
  </si>
  <si>
    <t>Свердловская область, г.Березовский, ул.Вайнера</t>
  </si>
  <si>
    <t>Свердловская область, г.Березовский, ул.Весенняя</t>
  </si>
  <si>
    <t>Свердловская область, г.Березовский, ул.Вишневая</t>
  </si>
  <si>
    <t>щебень, грунт</t>
  </si>
  <si>
    <t>Свердловская область, г.Березовский, ул.Восточная</t>
  </si>
  <si>
    <t>Свердловская область, г.Березовский, пер.Гоголя</t>
  </si>
  <si>
    <t>Свердловская область, г.Березовский, пер.Гортопа</t>
  </si>
  <si>
    <t>Свердловская область, г.Березовский, ул.Гражданская</t>
  </si>
  <si>
    <t>Покрытие проезжей части грунт
Данные УЖКХ</t>
  </si>
  <si>
    <t>Свердловская область, г.Березовский, ул.Добролюбова</t>
  </si>
  <si>
    <t>Свердловская область, г.Березовский, ул.Дружинников, начало ул.Вайнера конец ул.Жильцова</t>
  </si>
  <si>
    <t>Площадь покрытий проезжей части по типам, кв.м:
Асфальтобетон  57,8 кв.м
Ц/б 71,8 кв.м
Щебень 24,2 кв.м
пгс 4037,4 кв.м
ц.б плиты 16,9 кв.м</t>
  </si>
  <si>
    <t>Свердловская область, г.Березовский, ул.Ерофея Маркова</t>
  </si>
  <si>
    <t>Свердловская область, г.Березовский, ул.Железнодорожников</t>
  </si>
  <si>
    <t>Свердловская область, г.Березовский, ул.Жильцова</t>
  </si>
  <si>
    <t>Свердловская область, г.Березовский, ул.Маршала Жукова</t>
  </si>
  <si>
    <t>асфальтобетон на щебеночном основании</t>
  </si>
  <si>
    <t>Свердловская область, г.Березовский, пер.Забойщиков</t>
  </si>
  <si>
    <t>Свердловская область, г.Березовский, ул.Заводская</t>
  </si>
  <si>
    <t xml:space="preserve">асфальт
</t>
  </si>
  <si>
    <t>Свердловская область, г.Березовский, ул.Зеленая</t>
  </si>
  <si>
    <t>55,0м асфальт на щебеночном основании
534,0м грунт</t>
  </si>
  <si>
    <t>Свердловская область, г.Березовский, ул.Земляничная</t>
  </si>
  <si>
    <t>Свердловская область, г.Березовский, ул.Изумрудная</t>
  </si>
  <si>
    <t>Свердловская область, г.Березовский, ул.Исакова, начало ул.Ленина конец ул.Исакова,138</t>
  </si>
  <si>
    <t>Площадь покрытий проезжей части по типам, кв.м:
Асфальтобетон  3787,8 кв.м
ПГС-9402,6 кв.м
Пл.-146,6 кв.м
Ц/б-19 кв.м
Цементобетонные плиты 132,8 кв.м
щебень-935,4 кв.м</t>
  </si>
  <si>
    <t>Свердловская область, г.Березовский, ул.Калинина</t>
  </si>
  <si>
    <t>Свердловская область, г.Березовский, ул.Карла Маркса</t>
  </si>
  <si>
    <t>369,0м грунт
244,5м асфальт</t>
  </si>
  <si>
    <t>Свердловская область, г.Березовский, ул.Кедровая</t>
  </si>
  <si>
    <t>Свердловская область, г.Березовский, пер. Клубный</t>
  </si>
  <si>
    <t>Свердловская область, г.Березовский, ул. Кольцевая</t>
  </si>
  <si>
    <t>Свердловская область, г.Березовский, ул.Коммунаров</t>
  </si>
  <si>
    <t>Свердловская область, г.Березовский, ул.Коммуны</t>
  </si>
  <si>
    <t>Свердловская область, г.Березовский, ул.Косых, начало ул.Строителей конец ул.Мира</t>
  </si>
  <si>
    <t xml:space="preserve">Площадь покрытий проезжей части по типам, кв.м:
асфальтобетон  4320,6 кв.м
</t>
  </si>
  <si>
    <t>Свердловская область, г.Березовский, ул.Олега Кошевого</t>
  </si>
  <si>
    <t>Свердловская область, г.Березовский, ул.Красных Героев, начало ул.Ленина конец ул.Горняков</t>
  </si>
  <si>
    <t>Площадь покрытий проезжей части по типам, кв.м:
Асфальтобетон  20685,3 кв.м
ПГС-592,2 кв.м
Пл.-151,5 кв.м
Ц/б-174,8 кв.м
Цементобетонные плиты 34,9 кв.м
щебень-907,7 кв.м</t>
  </si>
  <si>
    <t>Свердловская область, г.Березовский, ул.Надежды Крупской</t>
  </si>
  <si>
    <t>Свердловская область, г.Березовский, пер.Кузнечный</t>
  </si>
  <si>
    <t>щебень</t>
  </si>
  <si>
    <t>Свердловская область, г.Березовский, ул.Куйбышева</t>
  </si>
  <si>
    <t>грунт, щебень</t>
  </si>
  <si>
    <t>Свердловская область, г.Березовский, пер.Лермонтова</t>
  </si>
  <si>
    <t>Свердловская область, г.Березовский, ул.Лесная</t>
  </si>
  <si>
    <t>грунт, асфальт</t>
  </si>
  <si>
    <t>Свердловская область, г.Березовский, пер.Лесной</t>
  </si>
  <si>
    <t>Свердловская область, г.Березовский, ул.Летняя</t>
  </si>
  <si>
    <t>Свердловская область, г.Березовский, ул.Липовая</t>
  </si>
  <si>
    <t>Свердловская область, г.Березовский, ул.Луговая</t>
  </si>
  <si>
    <t>Свердловская область, г.Березовский, ул.Льва Толстого</t>
  </si>
  <si>
    <t>Свердловская область, г.Березовский, ул.Малиновая</t>
  </si>
  <si>
    <t>Свердловская область, г.Березовский, ул.Александра Матросова</t>
  </si>
  <si>
    <t>299м асфальт
229м грунт</t>
  </si>
  <si>
    <t>Свердловская область, г.Березовский, ул.Машинистов</t>
  </si>
  <si>
    <t>36м асфальтобетон на щебеночном основании  338м грунт</t>
  </si>
  <si>
    <t>Свердловская область, г.Березовский, ул.Маяковского начало ул.Шиловская конец ул.Маяковского,109</t>
  </si>
  <si>
    <t xml:space="preserve">Площадь покрытий проезжей части по типам, кв.м:
асфальтобетон  4802,0 кв.м
</t>
  </si>
  <si>
    <t>Свердловская область, г.Березовский, ул.Мебельщиков</t>
  </si>
  <si>
    <t>83м грунт
1042м асфальт</t>
  </si>
  <si>
    <t>Свердловская область, г.Березовский, ул.Механиков</t>
  </si>
  <si>
    <t>200м асфальтобетон на щебеночном основании
130м грунт,щебень</t>
  </si>
  <si>
    <t>Свердловская область, г.Березовский, ул.Молодежная</t>
  </si>
  <si>
    <t>Свердловская область, г.Березовский, ул.Монтажников</t>
  </si>
  <si>
    <t>Свердловская область, г.Березовский, ул.Набережная</t>
  </si>
  <si>
    <t>46м асфальтобетон на щебеночном основании 1056,5м грунт, щебень</t>
  </si>
  <si>
    <t>Свердловская область, г.Березовский, ул.Нагорная</t>
  </si>
  <si>
    <t>Свердловская область, г.Березовский, ул.Некрасова</t>
  </si>
  <si>
    <t>Свердловская область, г.Березовский, ул.Ноябрьская</t>
  </si>
  <si>
    <t>257,0м щебень
23,0м асфальт</t>
  </si>
  <si>
    <t>Свердловская область, г.Березовский, Объездная начало ул. Бажова конец ул.Революционная</t>
  </si>
  <si>
    <t xml:space="preserve">Площадь покрытий проезжей части по типам, кв.м:
Асфальтобетон  43723,1 кв.м
пгс 215,7 кв.м
Ц/б 10,2 кв.м
Щебень 2796,4 кв.м
</t>
  </si>
  <si>
    <t>Свердловская область, г.Березовский, ул.Ольховая</t>
  </si>
  <si>
    <t>Свердловская область, г.Березовский, ул.Орджоникидзе</t>
  </si>
  <si>
    <t>щебень.грунт</t>
  </si>
  <si>
    <t>Свердловская область, г.Березовский, ул.Осенняя</t>
  </si>
  <si>
    <t>Свердловская область, г.Березовский, ул.Павлика Морозова</t>
  </si>
  <si>
    <t>Свердловская область, г.Березовский, ул.Первомайская</t>
  </si>
  <si>
    <t>292м грунт
77м асфальт</t>
  </si>
  <si>
    <t>Свердловская область, г.Березовский, ул.Песочная</t>
  </si>
  <si>
    <t>Свердловская область, г.Березовский, ул.Пионерская</t>
  </si>
  <si>
    <t>Свердловская область, г.Березовский, ул.Пролетарская</t>
  </si>
  <si>
    <t xml:space="preserve">1006,0 м асфальт
680м грунт
</t>
  </si>
  <si>
    <t>Свердловская область, г.Березовский, ул.Профсоюзная</t>
  </si>
  <si>
    <t>Свердловская область, г.Березовский, ул.Прохладная</t>
  </si>
  <si>
    <t>159м асфальт
941м грунт</t>
  </si>
  <si>
    <t>Свердловская область, г.Березовский, пер.Пышминский</t>
  </si>
  <si>
    <t>Свердловская область, г.Березовский, ул.Рабочая</t>
  </si>
  <si>
    <t>Свердловская область, г.Березовский, пер.Рудничный</t>
  </si>
  <si>
    <t>Свердловская область, г.Березовский, ул.Садовая</t>
  </si>
  <si>
    <t>Свердловская область, г.Березовский, пер.Свердлова</t>
  </si>
  <si>
    <t>Свердловская область, г.Березовский, ул.Свободы, начало ул.Ленина конец ул.Свободы,136</t>
  </si>
  <si>
    <t>Площадь покрытий проезжей части по типам, кв.м:
Асфальтобетон  8361,8 кв.м
ПГС-4345,2 кв.м
Пл.-59,7 кв.м
Ц/б-228,2 кв.м
щебень-1978,0 кв.м
камень -73,6 кв.м</t>
  </si>
  <si>
    <t>Свердловская область, г.Березовский, ул.Северная</t>
  </si>
  <si>
    <t>Свердловская область, г.Березовский, ул.Сезонная</t>
  </si>
  <si>
    <t>Свердловская область, г.Березовский, ул.Серова</t>
  </si>
  <si>
    <t xml:space="preserve">937м грунт
215м асфальтобетон
</t>
  </si>
  <si>
    <t>Свердловская область, г.Березовский, ул.Сиреневая</t>
  </si>
  <si>
    <t>Щебень, грунт</t>
  </si>
  <si>
    <t>Свердловская область, г.Березовский, ул.Слесарей</t>
  </si>
  <si>
    <t>Свердловская область, г.Березовский, ул.Советская, начало ул.Ленина,  ул.Советская,11,  ул.Советская,198а конец ул.Советская,20; ул.Совесткая,192а, ул.Совесткая,218</t>
  </si>
  <si>
    <t>Площадь покрытий проезжей части по типам, кв.м:
Асфальтобетон  219,1 кв.м
ПГС-10963,3 кв.м
Пл.-107,1 кв.м
Ц/б-182,6 кв.м
Цементобетонные плиты 38 кв.м
щебень-2066,6 кв.м</t>
  </si>
  <si>
    <t>Свердловская область, г.Березовский, ул.Солнечная</t>
  </si>
  <si>
    <t>Свердловская область, г.Березовский, ул.Старых Большевиков</t>
  </si>
  <si>
    <t>Свердловская область, г.Березовский, ул.Строителей, начало ул.Ленина клнец ул.Липовая</t>
  </si>
  <si>
    <t xml:space="preserve">Площадь покрытий проезжей части по типам, кв.м:
Асфальтобетон  27732,3 кв.м
ПГС-561,8 кв.м
Пл.-89,4 кв.м
</t>
  </si>
  <si>
    <t>Свердловская область, г.Березовский, пер.Танкистов</t>
  </si>
  <si>
    <t>Свердловская область, г.Березовский, ул.Толбухина, начало ул. Максима Горького; ул.Смирнова конец ул.Толбухина,2; ул.Энергостроителей</t>
  </si>
  <si>
    <t xml:space="preserve">Площадь покрытий проезжей части по типам, кв.м:
асфальтобетон  2262,8 кв.м
</t>
  </si>
  <si>
    <t>Свердловская область, г.Березовский, ул.Транспортников наччало объездная дорога; ул.Транспортников,25а конец ул.Транспортников,54/1; ул.Транспортников,33а</t>
  </si>
  <si>
    <t>Площадь покрытий проезжей части по типам, кв.м:
Асфальтобетон  7746,1 кв.м
ПГС-778,2 кв.м
Пл.-64,1 кв.м
Ц/б-187,7 кв.м
щебень-1954,1 кв.м</t>
  </si>
  <si>
    <t>Свердловская область, г.Березовский, ул.Транспортников начало объездная дорога; ул.Транспортников,25а конец ул.Транспортников,54/1; ул.Транспортников,33а</t>
  </si>
  <si>
    <t>Свердловская область, г.Березовский, ул.Уральская, начало ул.Ленина; Объездная дорога конец ул.Уральская,66/2; ул.Уральская,113</t>
  </si>
  <si>
    <t>Площадь покрытий проезжей части по типам, кв.м:
асфальтобетон  3794,5 кв.м
песчано-гравийная смесь  4639,0 кв.м
цементобетон  176,0 кв.м
щебень  380,6 кв.м</t>
  </si>
  <si>
    <t>Свердловская область, г.Березовский, ул.Физкультурников</t>
  </si>
  <si>
    <t>Свердловская область, г.Березовский, ул.Фурманова</t>
  </si>
  <si>
    <t>1200м грунт
336м асфальт</t>
  </si>
  <si>
    <t>Свердловская область, г.Березовский, ул.Цветочная</t>
  </si>
  <si>
    <t>Свердловская область, г.Березовский, ул.Циолковского</t>
  </si>
  <si>
    <t>Асфальтобетон на щебеночном основании</t>
  </si>
  <si>
    <t>Свердловская область, г.Березовский, ул.Чехова</t>
  </si>
  <si>
    <t>Свердловская область, г.Березовский, ул.Чкалова</t>
  </si>
  <si>
    <t>Свердловская область, г.Березовский, пер.Шарташский</t>
  </si>
  <si>
    <t>Свердловская область, г.Березовский, ул.Шахтеров</t>
  </si>
  <si>
    <t>щебень,грунт</t>
  </si>
  <si>
    <t>Свердловская область, г.Березовский, ул.Школьников</t>
  </si>
  <si>
    <t>174м асфальт
335м щебень,грунт</t>
  </si>
  <si>
    <t>Свердловская область, г.Березовский, ул.Щорса</t>
  </si>
  <si>
    <t>грунт,щебень</t>
  </si>
  <si>
    <t>Свердловская область, г.Березовский, ул.Электриков</t>
  </si>
  <si>
    <t>Свердловская область, г.Березовский, ул.Энергостроителей, начало ул.Академика Королева,д.8 конец ул.Комсомольская</t>
  </si>
  <si>
    <t xml:space="preserve">Площадь покрытий проезжей части по типам, кв.м:
асфальтобетон  9506,8кв.м
песчано-гравийная смесь  171,5 кв.м
</t>
  </si>
  <si>
    <t>Свердловская область, г.Березовский, п.Шиловка, ул.Заречная</t>
  </si>
  <si>
    <t>266,10м асфальтобетон на щеб.основании
280,0м грунт</t>
  </si>
  <si>
    <t>Свердловская область, г.Березовский, п.Шиловка, ул.Клубная</t>
  </si>
  <si>
    <t>243,2м асфальтобетон на щебеночном основании
206,8м грунт</t>
  </si>
  <si>
    <t>Свердловская область, г.Березовский, п.Шиловка, пер.Ленинский</t>
  </si>
  <si>
    <t>Свердловская область, г.Березовский, п.Шиловка, ул.Механизаторов</t>
  </si>
  <si>
    <t>581,2м асфальтобетон на щебеночном основании
100,1м щебень
89,9м щебень</t>
  </si>
  <si>
    <t>Свердловская область, г.Березовский, п.Шиловка, ул.Набережная</t>
  </si>
  <si>
    <t>Свердловская область, г.Березовский, п.Шиловка, ул.Новая</t>
  </si>
  <si>
    <t>Свердловская область, г.Березовский, п.Шиловка, ул.Парковая</t>
  </si>
  <si>
    <t>Свердловская область, г.Березовский, п.Шиловка, ул.Совхозная</t>
  </si>
  <si>
    <t>Свердловская область, г.Березовский, п.Шиловка, ул.Школьная</t>
  </si>
  <si>
    <t>Свердловская область, г.Березовский, ул.Режевская</t>
  </si>
  <si>
    <t>Асфальт</t>
  </si>
  <si>
    <t>Свердловская область, г.Березовский, ул.Тупиковая</t>
  </si>
  <si>
    <t>Грунт</t>
  </si>
  <si>
    <t>Свердловская область, г.Березовский, п.Кедровка, ул.Советская, начало а/д "Подъезд к п.Октябрьский от км20+555 а/д "г.Екатеринбург - г.Реж - г.Алапаевк"; ул.Советская, 2/1; ул.Советская,9 конец ул.Советская,3/1; площадь ул.Советская,19</t>
  </si>
  <si>
    <t>Площадь покрытий проезжей части по типам, кв.м:
Асфальтобетон  7293,5 кв.м
пгс 49,2 кв.м</t>
  </si>
  <si>
    <t>Свердловская область, г.Березовский, пгт.Ключевск, ул.Заводская, начало ул.8 Марта,проходная (в районе пер.Больничный,18);ул.Первомайская конец ул.Больничная, ул.Заводская,51;уд.Заводская ( в районе дома № 65)</t>
  </si>
  <si>
    <t>Площадь покрытий проезжей части по типам, кв.м:
Асфальтобетон  14294,1 кв.м
Ц/б (плиты) 7,9 кв.м
Щебень 463,1 кв.м
пгс 4670,5 кв.м</t>
  </si>
  <si>
    <t>Свердловская область, г.Березовский, п.Становая, ул.Ленина, начало ул.Ленина,1а конец ул.Ленина,39а</t>
  </si>
  <si>
    <t>Площадь покрытий проезжей части по типам, кв.м:
Асфальтобетон  1117,9 кв.м
Ц/б 20,8 кв.м
Щебень 4872,5 кв.м
ц/б плиты 10,4 кв.м</t>
  </si>
  <si>
    <t>Свердловская область, г.Березовский, пгт.Сарапулка, ул.Ленина, начало Ленина,2 конец Площадь (в районе ул.Ленина,50)</t>
  </si>
  <si>
    <t>Площадь покрытий проезжей части по типам, кв.м:
Асфальтобетон  2123,9 кв.м
пгс 264,2 кв.м
Щебень 3950,2 кв.м
пл. 21,1 кв.м</t>
  </si>
  <si>
    <t>Автодорога ш.Вспомогательная (Дорога автомобильная)</t>
  </si>
  <si>
    <t>Свердловская область, г.Березовский, Рудник</t>
  </si>
  <si>
    <t>асфальтобетон</t>
  </si>
  <si>
    <t>Свердловская область, г.Березовский, подъзд.автом. дорога к коллективному саду "Уран"</t>
  </si>
  <si>
    <t>Свердловская область, г.Березовский, п.Островное, ул.Гоголя</t>
  </si>
  <si>
    <t>380м -ширина 1520 - асфальт
640м- ширина 2240 - грунт</t>
  </si>
  <si>
    <t>Свердловская область, г.Березовский, п.Островное, ул.Октябрьская</t>
  </si>
  <si>
    <t>Свердловская область, г.Березовский, п.Островное, ул.Первомайская</t>
  </si>
  <si>
    <t>Свердловская область, г.Березовский, п.Островное, ул.Рыбаков</t>
  </si>
  <si>
    <t>Свердловская область, г.Березовский, п.Островное, ул.Строителей</t>
  </si>
  <si>
    <t>Свердловская область, г.Березовский, п.Солнечный, ул.Хохрякова</t>
  </si>
  <si>
    <t>Свердловская область, г.Березовский, п.Солнечный, ул.Розы Люксембург</t>
  </si>
  <si>
    <t>длина 344-  ширина 1804-асфальт
длина 352-  ширина 1218- грунт</t>
  </si>
  <si>
    <t>Свердловская область, г.Березовский, п.Солнечный, ул.Ворошилова</t>
  </si>
  <si>
    <t>Свердловская область, г.Березовский, п.Солнечный, Восточная промзона</t>
  </si>
  <si>
    <t>Свердловская область, г.Березовский, п.Солнечный, ул.Новая</t>
  </si>
  <si>
    <t>Свердловская область, г.Березовский, п.Солнечный, ул.Мира</t>
  </si>
  <si>
    <t>Свердловская область, г.Березовский, пгт.Старопышминск, ул.Прокатчиков</t>
  </si>
  <si>
    <t>Свердловская область, г.Березовский, пгт.Старопышминск, ул.Цветочная</t>
  </si>
  <si>
    <t>длина 1540-ширина 7084,02-асфальтобетон
длина 78-ширина 241,35-щебень</t>
  </si>
  <si>
    <t>Свердловская область, г.Березовский, пгт.Старопышминск, ул.Сосновая</t>
  </si>
  <si>
    <t>Свердловская область, г.Березовский, пгт.Старопышминск, ул.Солнечная</t>
  </si>
  <si>
    <t>Свердловская область, г.Березовский, пгт.Старопышминск, ул.Советская</t>
  </si>
  <si>
    <t>длина 1586- площадь 5873,4 - грунт
длина 448 - площадь 1612,8 -асфальт</t>
  </si>
  <si>
    <t>Свердловская область, г.Березовский, пгт.Старопышминск, ул.Максима Горького</t>
  </si>
  <si>
    <t>Свердловская область, г.Березовский, пгт.Старопышминск, ул.Металлистов</t>
  </si>
  <si>
    <t>Свердловская область, г.Березовский, пгт.Старопышминск, ул.Набережная</t>
  </si>
  <si>
    <t>Свердловская область, г.Березовский, пгт.Старопышминск, ул.Новая</t>
  </si>
  <si>
    <t>72 м - грунт
219м - асфальтобетон
86м- ж/б плита
343м-щебень</t>
  </si>
  <si>
    <t>Свердловская область, г.Березовский, пгт.Старопышминск, ул.Одинарка</t>
  </si>
  <si>
    <t>Свердловская область, г.Березовский, пгт.Старопышминск, ул.Партизан</t>
  </si>
  <si>
    <t>Асфальтобетон</t>
  </si>
  <si>
    <t>Свердловская область, г.Березовский, пгт.Старопышминск, ул.Луговая</t>
  </si>
  <si>
    <t>Свердловская область, г.Березовский, пгт.Старопышминск, ул.Лесная поляна</t>
  </si>
  <si>
    <t>Свердловская область, г.Березовский, пгт.Старопышминск, ул.Леонтьева</t>
  </si>
  <si>
    <t>467м-асфальтобетон
102,2м-грунт</t>
  </si>
  <si>
    <t>Свердловская область, г.Березовский, пгт.Старопышминск, ул.Красных Героев</t>
  </si>
  <si>
    <t>913м-асфальтобетон
122м-грунт</t>
  </si>
  <si>
    <t>Свердловская область, г.Березовский, пгт.Старопышминск, ул.Клубничная</t>
  </si>
  <si>
    <t>Свердловская область, г.Березовский, пгт.Старопышминск, ул.Клубная</t>
  </si>
  <si>
    <t>Свердловская область, г.Березовский, пгт.Старопышминск, ул.Земляничная</t>
  </si>
  <si>
    <t>118- асфальтобетон
432-щебень</t>
  </si>
  <si>
    <t>Свердловская область, г.Березовский, пгт.Старопышминск, ул. Еловая</t>
  </si>
  <si>
    <t>2314,6-асфальтобетон на щебеночном покрытии
2211,4-щебень</t>
  </si>
  <si>
    <t>Свердловская область, г.Березовский, пгт.Старопышминск, ул.Восточная</t>
  </si>
  <si>
    <t>Свердловская область, г.Березовский, пгт.Старопышминск, ул.Волкова</t>
  </si>
  <si>
    <t>Свердловская область, г.Березовский, пгт.Старопышминск, ул.Вокзальная</t>
  </si>
  <si>
    <t>Свердловская область, г.Березовский, пгт.Старопышминск, ул.Брусничная</t>
  </si>
  <si>
    <t>Свердловская область, г.Березовский, пгт.Старопышминск, пер.Нагорный</t>
  </si>
  <si>
    <t>Свердловская область, г.Березовский, п.Безречный, 55 квартал Монетного лесничества</t>
  </si>
  <si>
    <t>Свердловская область, г.Березовский, п.Безречный, ул.Железнодорожников</t>
  </si>
  <si>
    <t>Свердловская область, г.Березовский, п.Безречный, ул.Новая</t>
  </si>
  <si>
    <t>Свердловская область, г.Березовский, п.Безречный, ул.Профсоюзная</t>
  </si>
  <si>
    <t>465м асфальт
456м грунт</t>
  </si>
  <si>
    <t>Свердловская область, г.Березовский, п.Безречный, ул.Революционная</t>
  </si>
  <si>
    <t>Свердловская область, г.Березовский, п.Безречный, ул.Советская</t>
  </si>
  <si>
    <t>196м -асфальт
971м -грунт</t>
  </si>
  <si>
    <t>Свердловская область, г.Березовский, п.Безречный, ул.Уральская</t>
  </si>
  <si>
    <t>8м асфальт
814м грунт</t>
  </si>
  <si>
    <t>Свердловская область, г.Березовский, п.Безречный, ул.Фрунзе</t>
  </si>
  <si>
    <t>Свердловская область, г.Березовский, п.Безречный, ул.Центральная</t>
  </si>
  <si>
    <t>1040м асфальтобетон на щебеночном основании
433,5м грунт</t>
  </si>
  <si>
    <t>Свердловская область, г.Березовский, п.Зеленый Дол, ул.Малышева</t>
  </si>
  <si>
    <t>Свердловская область, г.Березовский, п.Зеленый Дол, ул.Лермонтова</t>
  </si>
  <si>
    <t>Свердловская область, г.Березовский, п.Зеленый Дол, ул.Февральская</t>
  </si>
  <si>
    <t>710м грунт
190м асфальт</t>
  </si>
  <si>
    <t>Свердловская область, г.Березовский, пгт.Ключевск, пер.Больничный</t>
  </si>
  <si>
    <t>Свердловская область, г.Березовский, пгт.Ключевск, пер.Заводской</t>
  </si>
  <si>
    <t>Свердловская область, г.Березовский, пгт.Ключевск, пер.Первомайский</t>
  </si>
  <si>
    <t>Свердловская область, г.Березовский, пгт.Ключевск, пер.Школьный</t>
  </si>
  <si>
    <t>Свердловская область, г.Березовский, пгт.Ключевск, ул.8 Марта</t>
  </si>
  <si>
    <t>Свердловская область, г.Березовский, пгт.Ключевск, ул.Вокзальная</t>
  </si>
  <si>
    <t>Свердловская область, г.Березовский, пгт.Ключевск, ул.Гоголя</t>
  </si>
  <si>
    <t>Свердловская область, г.Березовский, пгт.Ключевск, ул.Дачная</t>
  </si>
  <si>
    <t>Свердловская область, г.Березовский, пгт.Ключевск, ул.Западная</t>
  </si>
  <si>
    <t>Свердловская область, г.Березовский, пгт.Ключевск, ул.Красноармейская</t>
  </si>
  <si>
    <t>Свердловская область, г.Березовский, пгт.Ключевск, ул.Лесная</t>
  </si>
  <si>
    <t>Свердловская область, г.Березовский, пгт.Ключевск, ул.Мамина-Сибиряка</t>
  </si>
  <si>
    <t>Свердловская область, г.Березовский, пгт.Ключевск, ул.Молодежная</t>
  </si>
  <si>
    <t>289м- грунт
280м-асфальт
131м-щебень
74м-бетонные плиты</t>
  </si>
  <si>
    <t>Свердловская область, г.Березовский, пгт.Ключевск, ул.Новая</t>
  </si>
  <si>
    <t>Свердловская область, г.Березовский, пгт.Ключевск, ул.Октябрьская</t>
  </si>
  <si>
    <t>Свердловская область, г.Березовский, пгт.Ключевск, ул.Первомайская</t>
  </si>
  <si>
    <t>Свердловская область, г.Березовский, пгт.Ключевск, ул.Садовая</t>
  </si>
  <si>
    <t>Свердловская область, г.Березовский, пгт.Ключевск, ул.Советская</t>
  </si>
  <si>
    <t>Свердловская область, г.Березовский, пгт.Ключевск, ул.Солнечная</t>
  </si>
  <si>
    <t>Свердловская область, г.Березовский, пгт.Ключевск, ул.Строителей</t>
  </si>
  <si>
    <t>Свердловская область, г.Березовский, пгт.Ключевск, ул.Трудовая</t>
  </si>
  <si>
    <t>Свердловская область, г.Березовский, пгт.Ключевск, ул.Хохрякова</t>
  </si>
  <si>
    <t>Свердловская область, г.Березовский, пгт.Ключевск, ул.Чернышева</t>
  </si>
  <si>
    <t>458м асфальт
84м бетонные плиты</t>
  </si>
  <si>
    <t>Свердловская область, г.Березовский, пгт.Ключевск, ул.Школьная</t>
  </si>
  <si>
    <t>983м грунт
15м асфальт</t>
  </si>
  <si>
    <t>Свердловская область, г.Березовский, пгт.Лосиный, ул.1 Мая</t>
  </si>
  <si>
    <t>Свердловская область, г.Березовский, п.Малиновка, ул.1 Мая</t>
  </si>
  <si>
    <t>Свердловская область, г.Березовский, пгт.Лосиный, ул.Андреева</t>
  </si>
  <si>
    <t>171м щебень
347м асфальт</t>
  </si>
  <si>
    <t>Свердловская область, г.Березовский, пгт.Лосиный, ул.Карбышева</t>
  </si>
  <si>
    <t>Свердловская область, г.Березовский, пгт.Лосиный, ул.Карла Маркса</t>
  </si>
  <si>
    <t>Свердловская область, г.Березовский, пгт.Лосиный, ул.Комсомольская</t>
  </si>
  <si>
    <t>Свердловская область, г.Березовский, п.Малиновка, ул.Красноармейская</t>
  </si>
  <si>
    <t>Свердловская область, г.Березовский, пгт.Лосиный, ул.Лесная</t>
  </si>
  <si>
    <t>Свердловская область, г.Березовский, пгт.Лосиный, ул.Луговая</t>
  </si>
  <si>
    <t>Свердловская область, г.Березовский, пгт.Лосиный, ул.Горького</t>
  </si>
  <si>
    <t>Свердловская область, г.Березовский, пгт.Лосиный, ул.Октябрьская</t>
  </si>
  <si>
    <t>Свердловская область, г.Березовский, п.Малиновка, ул.Октябрьская</t>
  </si>
  <si>
    <t>Свердловская область, г.Березовский, пгт.Лосиный, ул.Олега Соколова</t>
  </si>
  <si>
    <t>81м - асфальт
369м - грунт</t>
  </si>
  <si>
    <t>Свердловская область, г.Березовский, пгт.Лосиный, ул.Пионерская</t>
  </si>
  <si>
    <t>Свердловская область, г.Березовский, пгт.Лосиный, ул.Пушкина</t>
  </si>
  <si>
    <t>Свердловская область, г.Березовский, пгт.Лосиный, ул.Саши Мячева</t>
  </si>
  <si>
    <t>Свердловская область, г.Березовский, пгт.Лосиный, ул.Свободы</t>
  </si>
  <si>
    <t>Свердловская область, г.Березовский, пгт.Лосиный, ул.Строителей</t>
  </si>
  <si>
    <t>Свердловская область, г.Березовский, пгт.Монетный, ул.Строителей</t>
  </si>
  <si>
    <t>Щебень</t>
  </si>
  <si>
    <t>Свердловская область, г.Березовский, пгт.Монетный, ул.Сосновая</t>
  </si>
  <si>
    <t>Свердловская область, г.Березовский, пгт.Монетный, ул.Трудовая</t>
  </si>
  <si>
    <t>862м асфальт
253м грунт</t>
  </si>
  <si>
    <t>Свердловская область, г.Березовский, пгт.Монетный, ул.Уральская</t>
  </si>
  <si>
    <t>596м щебень
144м ж/б плита</t>
  </si>
  <si>
    <t>Свердловская область, г.Березовский, пгт.Монетный, ул.Хохрякова</t>
  </si>
  <si>
    <t>634м грунт
25м   щебень</t>
  </si>
  <si>
    <t>Свердловская область, г.Березовский, пгт.Монетный, ул. Южная</t>
  </si>
  <si>
    <t>Свердловская область, г.Березовский, пгт.Монетный, ул.Западная</t>
  </si>
  <si>
    <t>Свердловская область, г.Березовский, пгт.Монетный, ул.Свободы</t>
  </si>
  <si>
    <t>615м  асфальтобетон  на щебен. покрытии
520м  щебень</t>
  </si>
  <si>
    <t>Свердловская область, г.Березовский, пгт.Монетный, ул.Северная</t>
  </si>
  <si>
    <t>Свердловская область, г.Березовский, пгт.Монетный, ул.Сиреневая</t>
  </si>
  <si>
    <t>Свердловская область, г.Березовский, пгт.Монетный, ул.Советская</t>
  </si>
  <si>
    <t>Свердловская область, г.Березовский, пгт.Монетный, ул.Солнечная</t>
  </si>
  <si>
    <t>148,7м асфальтобетон на щебеночном основании
1114,8м грунт</t>
  </si>
  <si>
    <t>Свердловская область, г.Березовский, пгт.Монетный, ул.Светлая</t>
  </si>
  <si>
    <t>Свердловская область, г.Березовский, пгт.Монетный, ул.Садовая</t>
  </si>
  <si>
    <t>Свердловская область, г.Березовский, пгт.Монетный, ул.Рябиновая</t>
  </si>
  <si>
    <t>414,3м щебень
137,2м ж/б плита</t>
  </si>
  <si>
    <t>Свердловская область, г.Березовский, пгт.Монетный, ул.Рудничная</t>
  </si>
  <si>
    <t>Свердловская область, г.Березовский, пгт.Монетный, ул.Пушкина</t>
  </si>
  <si>
    <t>1592м грунт
644м асфальт</t>
  </si>
  <si>
    <t>Свердловская область, г.Березовский, пгт.Монетный, ул.Проезжая</t>
  </si>
  <si>
    <t xml:space="preserve">асфальтобетон на щебеночном основании </t>
  </si>
  <si>
    <t>Свердловская область, г.Березовский, пгт.Монетный, ул.Попова</t>
  </si>
  <si>
    <t>476м грунт
9м асфальтобетон</t>
  </si>
  <si>
    <t>Свердловская область, г.Березовский, пгт.Монетный, ул. Полевая</t>
  </si>
  <si>
    <t>221,2м асфальтобетон на щебеночном основании
185,8м  грунт</t>
  </si>
  <si>
    <t>Свердловская область, г.Березовский, пгт.Монетный, ул.Победы</t>
  </si>
  <si>
    <t>Свердловская область, г.Березовский, пгт.Монетный, ул.Перспективная</t>
  </si>
  <si>
    <t>454,5м ж/б плита
431м щебень</t>
  </si>
  <si>
    <t>Свердловская область, г.Березовский, пгт.Монетный, ул.Первомайская</t>
  </si>
  <si>
    <t>Свердловская область, г.Березовский, пгт.Монетный, ул.Парковая</t>
  </si>
  <si>
    <t>Свердловская область, г.Березовский, пгт.Монетный, ул.Ольховая</t>
  </si>
  <si>
    <t>838м грунт
192м щебень</t>
  </si>
  <si>
    <t>Свердловская область, г.Березовский, пгт.Монетный, ул.Октябрьская</t>
  </si>
  <si>
    <t>Свердловская область, г.Березовский, пгт.Монетный, ул.Новая</t>
  </si>
  <si>
    <t>Свердловская область, г.Березовский, ул.Спортивная начало ул.Гагарина конец гаражный участок № 13</t>
  </si>
  <si>
    <t>Свердловская область, г.Березовский, пгт.Монетный, ул.Лесная</t>
  </si>
  <si>
    <t>Свердловская область, г.Березовский, пгт.Монетный, ул. Майская</t>
  </si>
  <si>
    <t>Свердловская область, г.Березовский, пгт.Монетный, ул.Горького</t>
  </si>
  <si>
    <t>Свердловская область, г.Березовский, пгт.Монетный, ул.Малышева</t>
  </si>
  <si>
    <t>Свердловская область, г.Березовский, пгт.Монетный, ул.Маяковского</t>
  </si>
  <si>
    <t>1014м асфальт
636м щебень</t>
  </si>
  <si>
    <t>Свердловская область, г.Березовский, пгт.Монетный, ул.Металлистов</t>
  </si>
  <si>
    <t>Свердловская область, г.Березовский, пгт.Монетный, ул.Молодежная</t>
  </si>
  <si>
    <t>Свердловская область, г.Березовский, пгт.Монетный, ул.Мопровская</t>
  </si>
  <si>
    <t>122м щебень
216м грунт</t>
  </si>
  <si>
    <t>Свердловская область, г.Березовский, пгт.Монетный, ул.Нагорная</t>
  </si>
  <si>
    <t>Свердловская область, г.Березовский, пгт.Монетный, ул.Дружбы</t>
  </si>
  <si>
    <t>Свердловская область, г.Березовский, пгт.Монетный, ул.Железнодорожная</t>
  </si>
  <si>
    <t>Свердловская область, г.Березовский, пгт.Монетный, ул.Зеленая</t>
  </si>
  <si>
    <t>Свердловская область, г.Березовский, пгт.Монетный, ул.Кайгородова</t>
  </si>
  <si>
    <t>Свердловская область, г.Березовский, пгт.Монетный, ул.Кленовая</t>
  </si>
  <si>
    <t>Свердловская область, г.Березовский, п.Каменный, ул.Ключевская</t>
  </si>
  <si>
    <t>Свердловская область, г.Березовский, пгт.Монетный, ул.Комсомольская</t>
  </si>
  <si>
    <t>Свердловская область, г.Березовский, пгт.Монетный, ул.Крайняя</t>
  </si>
  <si>
    <t>Свердловская область, г.Березовский, пгт.Монетный, ул.Красноармейская</t>
  </si>
  <si>
    <t>Свердловская область, г.Березовский, пгт.Монетный, ул.Крупской</t>
  </si>
  <si>
    <t>634м щебень
8м асфальтобетон</t>
  </si>
  <si>
    <t>Свердловская область, г.Березовский, пгт.Монетный, ул.Горняков</t>
  </si>
  <si>
    <t>Свердловская область, г.Березовский, пгт.Монетный, ул.Восточная</t>
  </si>
  <si>
    <t>Свердловская область, г.Березовский, пгт.Монетный, ул.Вокзальная</t>
  </si>
  <si>
    <t>Свердловская область, г.Березовский, пгт.Монетный, ул.8 Марта</t>
  </si>
  <si>
    <t>802,3м щебень
7,7м асфальтобетон</t>
  </si>
  <si>
    <t>Свердловская область, г.Березовский, п.Благодатный, пер.Лосиновский</t>
  </si>
  <si>
    <t>Свердловская область, г.Березовский, пгт.Монетный, пер.Кирова</t>
  </si>
  <si>
    <t>Свердловская область, г.Березовский, пгт.Монетный, пер.Березовский</t>
  </si>
  <si>
    <t>Свердловская область, г.Березовский, пгт.Монетный, ул.Почтовая</t>
  </si>
  <si>
    <t>Свердловская область, г.Березовский, пгт.Монетный, ул.Механизаторов</t>
  </si>
  <si>
    <t>Свердловская область, г.Березовский, пгт.Монетный, ул.Весенняя</t>
  </si>
  <si>
    <t>30м асфальт
124м грунт
54м ж/б плиты</t>
  </si>
  <si>
    <t>Свердловская область, г.Березовский, п.Лубяной, ул.Школьная</t>
  </si>
  <si>
    <t>131м асфальтобетон на щеб.основании
451,5м грунт</t>
  </si>
  <si>
    <t>Свердловская область, г.Березовский, п.Лубяной, ул.Торфянников</t>
  </si>
  <si>
    <t>34,5м асфальтобетон на щеб.основании
365,5м грунт</t>
  </si>
  <si>
    <t>Свердловская область, г.Березовский, п.Лубяной, ул.Сосновая</t>
  </si>
  <si>
    <t>Свердловская область, г.Березовский, п.Лубяной, ул.Октябрьская</t>
  </si>
  <si>
    <t>Свердловская область, г.Березовский, п.Лубяной, ул.Мира</t>
  </si>
  <si>
    <t>Свердловская область, г.Березовский, п.Лубяной, ул.Комсомольская</t>
  </si>
  <si>
    <t>Свердловская область, г.Березовский, п.Лубяной, ул.Кирова</t>
  </si>
  <si>
    <t>Свердловская область, г.Березовский, п.Лубяной, ул.Дачная</t>
  </si>
  <si>
    <t>Свердловская область, г.Березовский, п.Лубяной, ул.Буденного</t>
  </si>
  <si>
    <t>Свердловская область, г.Березовский, п.БЗСК</t>
  </si>
  <si>
    <t>Свердловская область, г.Березовский, п.Первомайский</t>
  </si>
  <si>
    <t>Свердловская область, г.Березовский, п.Кедровка, ул.Лермонтова</t>
  </si>
  <si>
    <t>грунт-щебень</t>
  </si>
  <si>
    <t>Свердловская область, г.Березовский, п.Кедровка, ул.Лесная</t>
  </si>
  <si>
    <t>Грунт-Щебень</t>
  </si>
  <si>
    <t>Свердловская область, г.Березовский, п.Кедровка, ул.Нагорная</t>
  </si>
  <si>
    <t>Свердловская область, г.Березовский, п.Кедровка, ул.Новая</t>
  </si>
  <si>
    <t>Свердловская область, г.Березовский, п.Кедровка, ул.Подгорная</t>
  </si>
  <si>
    <t>Свердловская область, г.Березовский, п.Кедровка, ул.Пушкина</t>
  </si>
  <si>
    <t>Свердловская область, г.Березовский, п.Кедровка, ул.Рабочая</t>
  </si>
  <si>
    <t>Свердловская область, г.Березовский, п.Кедровка, ул.Сосновая</t>
  </si>
  <si>
    <t>Свердловская область, г.Березовский, п.Кедровка, ул.Трудовая</t>
  </si>
  <si>
    <t>Свердловская область, г.Березовский, п.Кедровка, ул.Школьная</t>
  </si>
  <si>
    <t>Свердловская область, г.Березовский, пгт.Сарапулка, пер. Антропова</t>
  </si>
  <si>
    <t>Свердловская область, г.Березовский, пгт.Сарапулка, пер.Заречный</t>
  </si>
  <si>
    <t>Свердловская область, г.Березовский, пгт.Сарапулка, пер.Коммунаров</t>
  </si>
  <si>
    <t>Свердловская область, г.Березовский, пгт.Сарапулка, пер.Лесной</t>
  </si>
  <si>
    <t>Свердловская область, г.Березовский, пгт.Сарапулка, пер.Фабричный</t>
  </si>
  <si>
    <t>Свердловская область, г.Березовский, пгт.Сарапулка, ул.Аброщикова</t>
  </si>
  <si>
    <t>Свердловская область, г.Березовский, пгт.Сарапулка, ул.Житнухина</t>
  </si>
  <si>
    <t>асфальтобетон, грунт</t>
  </si>
  <si>
    <t>Свердловская область, г.Березовский, пгт.Сарапулка, ул.Калинина</t>
  </si>
  <si>
    <t>Свердловская область, г.Березовский, пгт.Сарапулка, ул.Меньшикова</t>
  </si>
  <si>
    <t>Свердловская область, г.Березовский, пгт.Сарапулка, ул.Наумова</t>
  </si>
  <si>
    <t>Свердловская область, г.Березовский, пгт.Сарапулка, ул.Полевая</t>
  </si>
  <si>
    <t>Свердловская область, г.Березовский, пгт.Сарапулка, ул.Совхозная</t>
  </si>
  <si>
    <t>Свердловская область, г.Березовский, п.Становая, пер.Клубный</t>
  </si>
  <si>
    <t>Свердловская область, г.Березовский, п.Становая, пер.Лесной</t>
  </si>
  <si>
    <t>Свердловская область, г.Березовский, п.Становая, пер.Степной</t>
  </si>
  <si>
    <t>Свердловская область, г.Березовский, п.Становая, ул.1 Мая</t>
  </si>
  <si>
    <t>асфальтобетон. грунт</t>
  </si>
  <si>
    <t>Свердловская область, г.Березовский, п.Становая, ул.Восточная</t>
  </si>
  <si>
    <t>Свердловская область, г.Березовский, п.Становая, ул.Гагарина</t>
  </si>
  <si>
    <t>Свердловская область, г.Березовский, п.Становая, ул.Дачная</t>
  </si>
  <si>
    <t>Свердловская область, г.Березовский, п.Становая, ул.Зеленая</t>
  </si>
  <si>
    <t>Свердловская область, г.Березовский, п.Становая, ул.Кедровая</t>
  </si>
  <si>
    <t>Свердловская область, г.Березовский, п.Становая, ул.Кирова</t>
  </si>
  <si>
    <t>Свердловская область, г.Березовский, п.Становая, ул.Луговая</t>
  </si>
  <si>
    <t>Свердловская область, г.Березовский, п.Становая, ул.Рябиновая</t>
  </si>
  <si>
    <t>Свердловская область, г.Березовский, п.Становая, ул.Цветочная</t>
  </si>
  <si>
    <t>Свердловская область, г.Березовский, п.Становая, ул.Космонавтов</t>
  </si>
  <si>
    <t>Свердловская область, г.Березовский, пгт.Октябрьский, пер.Северный</t>
  </si>
  <si>
    <t>Свердловская область, г.Березовский, пгт.Октябрьский, пер.Вольный</t>
  </si>
  <si>
    <t>Свердловская область, г.Березовский, пгт.Октябрьский, ул.8 Марта</t>
  </si>
  <si>
    <t>Свердловская область, г.Березовский, пгт.Октябрьский, ул.Западная</t>
  </si>
  <si>
    <t>Свердловская область, г.Березовский, пгт.Октябрьский, Звездная</t>
  </si>
  <si>
    <t>Свердловская область, г.Березовский, пгт.Октябрьский, ул.Кирпичная</t>
  </si>
  <si>
    <t>Свердловская область, г.Березовский, пгт.Октябрьский, ул.Клубная</t>
  </si>
  <si>
    <t>Свердловская область, г.Березовский, пгт.Октябрьский, ул.Конный двор</t>
  </si>
  <si>
    <t>Свердловская область, г.Березовский, пгт.Октябрьский, ул.Лесная</t>
  </si>
  <si>
    <t>Свердловская область, г.Березовский, пгт.Октябрьский, ул. Лунная</t>
  </si>
  <si>
    <t>Свердловская область, г.Березовский, пгт.Октябрьский, ул.Механическая</t>
  </si>
  <si>
    <t>Свердловская область, г.Березовский, пгт.Октябрьский, ул.Нагорная</t>
  </si>
  <si>
    <t>Свердловская область, г.Березовский, пгт.Октябрьский, ул.Новая</t>
  </si>
  <si>
    <t>Свердловская область, г.Березовский, пгт.Октябрьский, ул.Первомайская</t>
  </si>
  <si>
    <t>Свердловская область, г.Березовский, пгт.Октябрьский, ул.Подгорная</t>
  </si>
  <si>
    <t>Свердловская область, г.Березовский, пгт.Октябрьский, ул.Проезжая</t>
  </si>
  <si>
    <t>Свердловская область, г.Березовский, пгт.Октябрьский, ул.Просторная</t>
  </si>
  <si>
    <t>Свердловская область, г.Березовский, пгт.Октябрьский, ул.Северная</t>
  </si>
  <si>
    <t>Свердловская область, г.Березовский, пгт.Октябрьский, ул.Спортивная</t>
  </si>
  <si>
    <t>Свердловская область, г.Березовский, пгт.Октябрьский, ул.Уральская</t>
  </si>
  <si>
    <t>Свердловская область, г.Березовский, пгт.Октябрьский, ул.Центральная</t>
  </si>
  <si>
    <t>Свердловская область, г.Березовский, п.Красногвардейский, ул.Зеленая</t>
  </si>
  <si>
    <t>Свердловская область, г.Березовский, п.Красногвардейский, ул.Казакова</t>
  </si>
  <si>
    <t>Свердловская область, г.Березовский, п.Красногвардейский, ул.Садовая</t>
  </si>
  <si>
    <t>Свердловская область, г.Березовский, тер.2-ой карьер</t>
  </si>
  <si>
    <t>грунт частично закрепленный щебнем</t>
  </si>
  <si>
    <t>Свердловская область, г.Березовский, п.Сарапулка, Березовая, от переулка Степного до жилых домов № 4а,2а,2б по ул.Березовой</t>
  </si>
  <si>
    <t>Свердловская область, г.Березовский, от ул.Совхозной (п.Шиловка) до коллективного сада № 27</t>
  </si>
  <si>
    <t>Свердловская область, г.Березовский, п.Монетный, от 32+350км автомобильной дороги "г.Екатеринбург-г.Реж-г.Алапаевск" до ул.Проезжей</t>
  </si>
  <si>
    <t>Свердловская область, г.Березовский, п.Монетный, от 30км +265 а/д "Екатеринбург-Реж-Алапаевск" до кладбища п.Монетного</t>
  </si>
  <si>
    <t>Свердловская область, г.Березовский, пер. 9 Северный</t>
  </si>
  <si>
    <t>Свердловская область, г.Березовский, ул.Лазурная</t>
  </si>
  <si>
    <t>Свердловская область, г.Березовский, п.Монетный, ул.Радужная</t>
  </si>
  <si>
    <t>Свердловская область, г.Березовский, п.Липовский, ул.Чапаеа</t>
  </si>
  <si>
    <t>Свердловская область, г.Березовский, п.Липовский, ул.Первомайская</t>
  </si>
  <si>
    <t>Свердловская область, г.Березовский, п.Лосиный, ул. Садовая</t>
  </si>
  <si>
    <t>Свердловская область, г.Березовский, п.Монетный, Промышленная зона</t>
  </si>
  <si>
    <t>Свердловская область, г.Березовский, п.Монетный, пер. Короткий</t>
  </si>
  <si>
    <t>Свердловская область, г.Березовский, п.Монетный, п.Транспортный</t>
  </si>
  <si>
    <t>Свердловская область, г.Березовский, п.Монетный, ул. Еловая</t>
  </si>
  <si>
    <t>Свердловская область, г.Березовский, п.Кедровка, ул.Еловая</t>
  </si>
  <si>
    <t>Свердловская область, г.Березовский, п.Монетный, п.Центральный</t>
  </si>
  <si>
    <t>Свердловская область, г.Березовский, п.Становая, ул.Речная</t>
  </si>
  <si>
    <t xml:space="preserve">грунт </t>
  </si>
  <si>
    <t>Свердловская область, г.Березовский, ул.Виктора Чечвия</t>
  </si>
  <si>
    <t>Свердловская область, г.Березовский, ул.Николая Жолобова</t>
  </si>
  <si>
    <t>плиты ж/б, грунт</t>
  </si>
  <si>
    <t>Свердловская область, г.Березовский, п.Лосиный, ул.Трудовая</t>
  </si>
  <si>
    <t>Свердловская область, г.Березовский, п.Лосиный, ул. Советская</t>
  </si>
  <si>
    <t>Свердловская область, г.Березовский, ул.Береговая</t>
  </si>
  <si>
    <t>Свердловская область, г.Березовский, п.Лосиный, ул.Цветочная</t>
  </si>
  <si>
    <t>Свердловская область, г.Березовский, ул. Ветеранов</t>
  </si>
  <si>
    <t>Свердловская область, г.Березовский, п.Кедровка, ул.Дачная</t>
  </si>
  <si>
    <t>Свердловская область, г.Березовский, п.Монетный, ул.33 км</t>
  </si>
  <si>
    <t>Свердловская область, г.Березовский, пер.Заводской</t>
  </si>
  <si>
    <t>асфальт, грунт</t>
  </si>
  <si>
    <t>Свердловская область, г.Березовский, Монетный, пер.Советский</t>
  </si>
  <si>
    <t>Свердловская область, г.Березовский, ул.Светлая</t>
  </si>
  <si>
    <t>Свердловская область, г.Березовский, 44 Квартал</t>
  </si>
  <si>
    <t>Проезд общего пользования (Дорога автомобильная)</t>
  </si>
  <si>
    <t xml:space="preserve">Свердловская область, г.Березовский, п.Безречный от жд № 5 по ул.Уральская до жд № 10 по ул.Советская </t>
  </si>
  <si>
    <t xml:space="preserve">Свердловская область, г.Березовский, п.Безречный от жд № 18 по ул.Уральская до жд № 40 по ул.Советская </t>
  </si>
  <si>
    <t>Свердловская область, г.Березовский, п.Безречный от жд № 24 по ул.Советская до жд № 12 по ул.Новая</t>
  </si>
  <si>
    <t>Свердловская область, г.Березовский, в 60 м на восток от участка по ул.Жильцова,1</t>
  </si>
  <si>
    <t>Свердловская область, г.Березовский, имеющая начало от автомобильной дороги подъезд к п.Октябрьский, и ведущая к полигону твердых бытовых отходов</t>
  </si>
  <si>
    <t>Свердловская область, г.Березовский, от жилого дома №41 по ул.Ленина (п.Шиловка), до дома №2 по ул.Золоторудной в г.Березовском</t>
  </si>
  <si>
    <t>Свердловская область, г.Березовский, ул.Шахта 712</t>
  </si>
  <si>
    <t>Свердловская область, г.Березовский, в 160 м на восток от участка по ул.Жильцова,1</t>
  </si>
  <si>
    <t>Свердловская область, г.Березовский  от дома № 29 до дома № 51 п ул.Бажова</t>
  </si>
  <si>
    <t>Свердловская область, г.Березовский от ул.Вайнера до ул.Строителей № 33В</t>
  </si>
  <si>
    <t>Свердловская область, г.Березовский от дома № 34 до дома № 42 по ул.Строителей</t>
  </si>
  <si>
    <t xml:space="preserve">Свердловская область, г.Березовский, п.Становая  от дома № 9 по ул.Рябиновой до ул.Березовская </t>
  </si>
  <si>
    <t>Свердловская область, г.Березовский от ул.Серова к жилому дому ул.Серова,2А</t>
  </si>
  <si>
    <t>Свердловская область, г.Березовский ул.Ноябрьская от дома № 7 до ул.п.Первомайский</t>
  </si>
  <si>
    <t>Свердловская область, г.Березовский от Екатеринбургсой кольцевой автомобильной дороги до ул.Транспортников</t>
  </si>
  <si>
    <t>Свердловская область, г.Березовский от а/д по ул.Кирова в районе жилого дома № 2 п.Ленинский до а/д по ул.Кирова в районе жилого дома № 4 п.Ленинский</t>
  </si>
  <si>
    <t>низший</t>
  </si>
  <si>
    <t>Свердловская область, г.Березовский  ул.Овощное отделение от дома № 8 до дома № 16</t>
  </si>
  <si>
    <t>Свердловская область, г.Березовский от ул.Гагарина до дома № 6 по ул.Брусницына</t>
  </si>
  <si>
    <t>Свердловская область, г.Березовский  от ул.Толбухина до дома № 8Г по ул.Академика Королева</t>
  </si>
  <si>
    <t>Свердловская область, г.Березовский  от ул.Толбухина до дома № 8Д по ул.Академика Королева</t>
  </si>
  <si>
    <t>Свердловская область, г.Березовский  от  ул.Ленина до ул.Физкультурников</t>
  </si>
  <si>
    <t>Свердловская область, г.Березовский подъездные пути от действующих шахт до ЦОФ</t>
  </si>
  <si>
    <t xml:space="preserve">Свердловская область, Березовский городской округ, п.Старопышминск, ул.Ленина, от автомобильной дороги регионального значения "г.Березовский-п.Старопышминск" до дома № 2г по ул.Ленина и от дома 2б по ул.Ленина до дома № 2 по пер.Нагорному
</t>
  </si>
  <si>
    <t>асфадьтобетон</t>
  </si>
  <si>
    <t>Свердловская область, г.Березовский, ул.Февральская, от дома № 2а по ул.Горняков до дома № 175 по ул.Февральской</t>
  </si>
  <si>
    <t xml:space="preserve">Свердловская область, Березовский городской округ, п.Красногвардейский, ул. Лесная, от участка № 6 по ул.Луговой до земельного участка № 5 по ул.Лесной
</t>
  </si>
  <si>
    <t>Свердловская область, г.Березовский, ул. Золоторудная, начало ул.Мичурина конец ул.Золоторудная,6</t>
  </si>
  <si>
    <t>Свердловская область, г.Березовский, от а/д "Подъезд к п.Октябрьский от км 20+555 а/д "г.Екатеринбург-г.Реж-г.Алапаевск" до Большая Смолокурка</t>
  </si>
  <si>
    <t>Свердловская область, г.Березовский, от а/д "Подъезд к ж/д станции от км 6+175 "Подъезд к п.Октябрьский" до ул.Дачной</t>
  </si>
  <si>
    <t>Свердловская область, Березовский городской округ, п.Сарапулка, пер.Каменный</t>
  </si>
  <si>
    <t>Свердловская область, Березовский городской округ, п.Сарапулка, пер.Песочный</t>
  </si>
  <si>
    <t>Свердловская область, Березовский городской округ, п.Сарапулка, пер.Северный</t>
  </si>
  <si>
    <t>Свердловская область, Березовский городской округ, п.Сарапулка, пер.Совхозный</t>
  </si>
  <si>
    <t>Свердловская область, Березовский городской округ, п.Сарапулка, пер.Степной</t>
  </si>
  <si>
    <t>Проезд общего пользоавния (Дорога автомобильная)</t>
  </si>
  <si>
    <t>Свердловская область, Березовский городской округ, п.Кедровка, от дома № 2а по ул.Пушкина до участка № 74 коллективного сада № 23 "Юбилейный"</t>
  </si>
  <si>
    <t>Свердловская область, Березовский городской округ, п.Кедровка, от ул.Лермонтова до дома № 11а по ул.Трудовой</t>
  </si>
  <si>
    <t>Проезд общего пользоания (Дорога автомобильная)</t>
  </si>
  <si>
    <t>Свердловская область, Березовский городской округ, п.Кедровка, от дома № 10 по ул.Пушкина до дома № 15 по ул.Трудовой</t>
  </si>
  <si>
    <t>Свердловская область, Березовский городской округ, п.Кедровка, от ул.Лермонтова до коллективного сада № 23 "Юбилейный"</t>
  </si>
  <si>
    <t>Свердловская область, г.Березовский, ул.Театральная, от ул.Строителей до ул.Загвозкина</t>
  </si>
  <si>
    <t>Итого по категории 3</t>
  </si>
  <si>
    <t>Итого по категории 4</t>
  </si>
  <si>
    <t>Итого по категории 5</t>
  </si>
  <si>
    <t>Долрога (Дорога автомобильная)</t>
  </si>
  <si>
    <t>Свердловская область, г.Березовский,пр.Александровский в 60м от ориентира по направлению на восток от участка по ул.Жильцова,1</t>
  </si>
  <si>
    <t>Итого по категории 2</t>
  </si>
  <si>
    <t xml:space="preserve">усовершенствованный капитальный, материал покрытия - асфальтобетон (ЩМА-15) </t>
  </si>
  <si>
    <t xml:space="preserve">Глава Березовского городского округа,     </t>
  </si>
  <si>
    <t>Е.Р.Писцов</t>
  </si>
  <si>
    <t>Председатель комитета по управлению</t>
  </si>
  <si>
    <t>А.С. Иванов</t>
  </si>
  <si>
    <t>глава администрации                                         ______________________________</t>
  </si>
  <si>
    <t xml:space="preserve">Свердловская область, г.Березовский, пер.1 Северный </t>
  </si>
  <si>
    <t xml:space="preserve">Свердловская область, г.Березовский, пер.2 Северный </t>
  </si>
  <si>
    <t xml:space="preserve">Свердловская область, г.Березовский, пер.4 Северный </t>
  </si>
  <si>
    <t xml:space="preserve">Свердловская область, г.Березовский, пер.6 Северный </t>
  </si>
  <si>
    <t xml:space="preserve">Свердловская область, г.Березовский, пер.8 Северный </t>
  </si>
  <si>
    <t xml:space="preserve">Свердловская область, г.Березовский, пер.3 Северный </t>
  </si>
  <si>
    <t>Свердловская область, г.Березовский, пер.5 Северный</t>
  </si>
  <si>
    <t xml:space="preserve">Свердловская область, г.Березовский, пер.7 Северный </t>
  </si>
  <si>
    <t>Свердловская область, г.Березовский, п.Островное, ул.Крылосова</t>
  </si>
  <si>
    <t>Свердловская область, г.Березовский, от дома № 28а до дома № 33Б тер.1 Карьер</t>
  </si>
  <si>
    <t>Свердловская область, г.Березовский, тер. 2 карьер (дополнительный участок)</t>
  </si>
  <si>
    <t>Свердловская область, г.Березовский, тер.124 квартал</t>
  </si>
  <si>
    <t>Участок автомобильной дороги в Кол.саду №45 "Надежда" (Дорог</t>
  </si>
  <si>
    <t>Проезд общего пользования местного значения (Дорога автомоби</t>
  </si>
  <si>
    <t>Участок автомобильной дороги (Дорога автомобильная)</t>
  </si>
  <si>
    <t>Участок дороги (Дорога автомобильная)</t>
  </si>
  <si>
    <t>Участок дороги от примыкания к дороге местного значения Объе</t>
  </si>
  <si>
    <t>Подъездные пути ул.Краснодарская (Дорога автомобильная)</t>
  </si>
  <si>
    <t>Подъездные пути ул.Сочинская (Дорога автомобильная)</t>
  </si>
  <si>
    <t>Подъездные пути ул.Спортивная (Дорога автомобильная)</t>
  </si>
  <si>
    <t>Свердловская область, г.Березовский, к кол.саду №45 "Надежда"</t>
  </si>
  <si>
    <t>Свердловская область, г.Березовский, от ул.Анучина до жд №13 по ул.Циолковского</t>
  </si>
  <si>
    <t>Свердловская область, г.Березовский, участок между ул. Варлакова и ул. Воротникова</t>
  </si>
  <si>
    <t>Свердловская область, Березовский городской округ, п.Становая, от в/ч 92854 до коттеджного поселка Становлянка-3</t>
  </si>
  <si>
    <t>Свердловская область, г.Березовский, в районе строения №86 ул.Коммуны до строения № 5 пос.ЦОФ</t>
  </si>
  <si>
    <t>Свердловская область, Березовский городской округ, п.Красногвардейский, подъезд к п.Красногвардейский, от границы ГО Верхняя Пышма до перечечения улиц Садовой и Луговой</t>
  </si>
  <si>
    <t>Свердловская область, Березовский городской округ, п.Монетный, ул.Краснодарская (от ул.Февральская до ул.Олимпийская)</t>
  </si>
  <si>
    <t>Свердловская область, Березовский городской округ, п.Монетный, ул.Сочинская ( от ул.Спортивная,11 до ул.Сочинская,30)</t>
  </si>
  <si>
    <t>Свердловская область, Березовский городской округ, п.Монетный, ул.Спортивная ( от ул. Февральская до ул.Олимпийская)</t>
  </si>
  <si>
    <t>Реестр</t>
  </si>
  <si>
    <t>Кадастровый номер</t>
  </si>
  <si>
    <t>Ввод в экспл.</t>
  </si>
  <si>
    <t>Главный документ</t>
  </si>
  <si>
    <t>Собственник (текущий)</t>
  </si>
  <si>
    <t>Балансодержатель (текущий)</t>
  </si>
  <si>
    <t>Инв.номер</t>
  </si>
  <si>
    <t>66:35:0000000:7420</t>
  </si>
  <si>
    <t>Свердловская область, г.Березовский, ул.Академика Королева, начало ул.Энергостроителей, Академика Королева, 3 конец ул.Академика Королева,11,7</t>
  </si>
  <si>
    <t>Регистрационная запись о праве БГО №0000000:7420-66/199/2020-1 от 16.12.2020</t>
  </si>
  <si>
    <t>БГО</t>
  </si>
  <si>
    <t xml:space="preserve"> </t>
  </si>
  <si>
    <t>65 412 000 ОП МГ 39503</t>
  </si>
  <si>
    <t>66:35:0000000:7387</t>
  </si>
  <si>
    <t>Свердловская область, г.Березовский, ул.Кирова, начало ул.Ленина конец ул.Западная промзона</t>
  </si>
  <si>
    <t>Регистрационная запись о праве БГО №0000000:7387-66/199/2020-1 от 03.12.2020</t>
  </si>
  <si>
    <t>65 412 000 ОП МГ 40312</t>
  </si>
  <si>
    <t>66:35:0000000:7417</t>
  </si>
  <si>
    <t>Свердловская область, г.Березовский, ул.Гагарина, начало ул.Косых конец ул.Ленина</t>
  </si>
  <si>
    <t>Регистрационная запись о праве БГО №0000000:7417-66/199/2020-1 от 15.12.2020</t>
  </si>
  <si>
    <t>65 412 000 ОП МГ 40314</t>
  </si>
  <si>
    <t>66:35:0000000:7411</t>
  </si>
  <si>
    <t>Регистрационная запись о праве БГО №0000000:7411-66/199/2020-1 от 11.12.2020</t>
  </si>
  <si>
    <t>65 412 000 ОП МГ 40315</t>
  </si>
  <si>
    <t>66:35:0000000:7423</t>
  </si>
  <si>
    <t>Свердловская область, г.Березовский, ул.Шиловская, начало ул.Строителей конец  а/д Березовский-Сарапулка-Белоярское водохранилище</t>
  </si>
  <si>
    <t>Регистрационная запись о праве БГО №0000000:7423-66/199/2020-1 от 16.12.2020</t>
  </si>
  <si>
    <t>65 412 000 ОП МГ 40316</t>
  </si>
  <si>
    <t>66:35:0000000:7376</t>
  </si>
  <si>
    <t>Регистрационная запись о праве БГО №0000000:7376-66/199/2020-1 от 12.11.2020</t>
  </si>
  <si>
    <t>65 412 000 ОП МГ 40317</t>
  </si>
  <si>
    <t>66:35:0111006:2275</t>
  </si>
  <si>
    <t>Регистрационная запись о праве БГО №0111006:2275-66/199/2020-1 от 15.12.2020</t>
  </si>
  <si>
    <t>65 412 000 ОП МГ 40318</t>
  </si>
  <si>
    <t>66:35:0000000:7391</t>
  </si>
  <si>
    <t>Регистрационная запись о праве БГО №0000000:7391-66/199/2020-1 от 04.12.2020</t>
  </si>
  <si>
    <t>65 412 000 ОП МГ 40319</t>
  </si>
  <si>
    <t>66:35:0000000:7383</t>
  </si>
  <si>
    <t>Регистрационная запись о праве БГО №0000000:7383-66/199/2020-1 от 26.11.2020</t>
  </si>
  <si>
    <t>65 412 000 ОП МГ 40320</t>
  </si>
  <si>
    <t>66:35:0104013:1190</t>
  </si>
  <si>
    <t>Регистрационная запись о праве БГО №0104013:1190-66/199/2020-1 от 11.12.2020</t>
  </si>
  <si>
    <t>65 412 000 ОП МГ 40321</t>
  </si>
  <si>
    <t>66:35:0000000:7390</t>
  </si>
  <si>
    <t>Регистрационная запись о праве БГО №0000000:7390-66/199/2020-1 от 04.12.2020</t>
  </si>
  <si>
    <t>65 412 000 ОП МГ 40322</t>
  </si>
  <si>
    <t>66:35:0000000:7415</t>
  </si>
  <si>
    <t>Свердловская область, г.Березовский, ул.8 Марта, начало ул.Ленина конец ул.8 Марта, 126</t>
  </si>
  <si>
    <t>Регистрационная запись о праве БГО №0000000:7415-66/199/2020-1 от 14.12.2020</t>
  </si>
  <si>
    <t>65 412 000 ОП МГ 40323</t>
  </si>
  <si>
    <t>66:35:0000000:7388</t>
  </si>
  <si>
    <t>Свердловская область, г.Березовский, ул.Воротникова, начало ул.Ленина конец Объездная дорога</t>
  </si>
  <si>
    <t>Регистрационная запись о праве БГО №0000000:7388-66/199/2020-1 от 03.12.2020</t>
  </si>
  <si>
    <t>65 412 000 ОП МГ 40324</t>
  </si>
  <si>
    <t>66:35:0000000:7433</t>
  </si>
  <si>
    <t>Свердловская область, г.Березовский, ул.Западная промзона, начало ул.Кирова конец Режевской тракт</t>
  </si>
  <si>
    <t>Регистрационная запись о праве БГО №000000:7433-66/199/2020-1 от 29.12.2020</t>
  </si>
  <si>
    <t>65 412 000 ОП МГ 40325</t>
  </si>
  <si>
    <t>66:35:0000000:7412</t>
  </si>
  <si>
    <t>Свердловская область, г.Березовский, ул.Березовский тракт, начало ул.Ленина  конец граница с г.Екатеринбургом</t>
  </si>
  <si>
    <t>Регистрационная запись о праве БГО №0000000:7412-66/199/2020-1 от 14.12.2020</t>
  </si>
  <si>
    <t>65 412 000 ОП МГ 40326</t>
  </si>
  <si>
    <t>66:35:0000000:7405</t>
  </si>
  <si>
    <t>Свердловская область, г.Березовский, ул.Ленина, начало Объездная конец а/д Березовский- Старопышминск</t>
  </si>
  <si>
    <t>Регистрационная запись о праве БГО №0000000:7405-66/199/2020-1 от 10.12.2020</t>
  </si>
  <si>
    <t>65 412 000 ОП МГ 41530</t>
  </si>
  <si>
    <t>66:35:0000000:7379</t>
  </si>
  <si>
    <t>Свердловская область, г.Березовский, ул.Максима Горького, начало Березовский тракт конец ул.Энергостроителей</t>
  </si>
  <si>
    <t>Регистрационная запись о праве БГО №0000000:7379-66/199/2020-1 от 17.11.2020</t>
  </si>
  <si>
    <t>65 412 000 ОП МГ 41531</t>
  </si>
  <si>
    <t>66:35:0000000:7373</t>
  </si>
  <si>
    <t>Регистрационная запись о праве БГО №0000000-7373-66/199/2020-1 от 30.10.2020</t>
  </si>
  <si>
    <t>65 412 000 ОП МГ 41532</t>
  </si>
  <si>
    <t>66:35:0000000:7396</t>
  </si>
  <si>
    <t>Регистрационная запись о праве БГО №0000000:7396-66/199/2020-1 от 09.12.2020</t>
  </si>
  <si>
    <t>65 412 000 ОП МГ 41533</t>
  </si>
  <si>
    <t>66:35:0000000:7403</t>
  </si>
  <si>
    <t>Свердловская область, г.Березовский, ул. Мичурина, начало ул.Строителей конец ул.Золоторудная</t>
  </si>
  <si>
    <t>Регистрационная запись о праве БГО №0000000:7403-66/199/2020-1 от 10.12.2020</t>
  </si>
  <si>
    <t>65 412 000 ОП МГ 41534</t>
  </si>
  <si>
    <t>66:35:0000000:4476</t>
  </si>
  <si>
    <t>Регистрационная запись о праве БГО №4476 от 01.11.2018</t>
  </si>
  <si>
    <t>65 412 000 ОП МГ 41535</t>
  </si>
  <si>
    <t>66:35:0000000:7399</t>
  </si>
  <si>
    <t>Регистрационная запись о праве БГО №0000000:7399-66/199/2020-1 от 09.12.2020</t>
  </si>
  <si>
    <t>65 412 000 ОП МГ 41536</t>
  </si>
  <si>
    <t>66:35:0105002:4454</t>
  </si>
  <si>
    <t>Регистрационная запись о праве БГО №0105002:4454-66/199/2020-1 от 07.12.2020</t>
  </si>
  <si>
    <t>65 412 000 ОП МГ 41537</t>
  </si>
  <si>
    <t>66:35:0000000:7414</t>
  </si>
  <si>
    <t>Свердловская область, г.Березовский, ул.Театральная, начало ул.Красных героев конец ул.Театральная, 25</t>
  </si>
  <si>
    <t>Регистрационная запись о праве БГО №0000000:7414-66/199-2020-1 от 14.12.2020</t>
  </si>
  <si>
    <t>65 412 000 ОП МГ 41538</t>
  </si>
  <si>
    <t>66:35:0000000:7427</t>
  </si>
  <si>
    <t>Свердловская область, г.Березовский, ул.Загвозкина, начало ул.Ленина конец  пер.Гортопа</t>
  </si>
  <si>
    <t>Регистрационная запись о праве БГО №0000000:7427-66/199/2020-1 от 18.12.2020</t>
  </si>
  <si>
    <t>65 412 000 ОП МГ 41539</t>
  </si>
  <si>
    <t>66:35:0000000:7431</t>
  </si>
  <si>
    <t>Свердловская область, г.Березовский, ул. Красноармейская, начало ул.Ленина,пер.Кировский конец ул.Красных героев, 7а, ул.Красноармейская, 144</t>
  </si>
  <si>
    <t>Регистрационная запись о праве БГО №0000000:7431-66/199/2020-1 от 23.12.2020</t>
  </si>
  <si>
    <t>65 412 000 ОП МГ 41541</t>
  </si>
  <si>
    <t>66:35:0000000:7428</t>
  </si>
  <si>
    <t>Свердловская область, г.Березовский, ул.Революционная, начало ул.Ленина, ул.Революционная, 61 конец Объездная дорога, ул.Революционная, д.124а</t>
  </si>
  <si>
    <t>Регистрационная запись о праве БГО №0000000:7428-66/199/2020-1 от 21.12.2020</t>
  </si>
  <si>
    <t>65 412 000 ОП МГ 41542</t>
  </si>
  <si>
    <t>66:35:0000000:7375</t>
  </si>
  <si>
    <t>Регистрационная запись о праве БГО №0000000:7375-66/199/2020-1 от 12.11.2020</t>
  </si>
  <si>
    <t>65 412 000 ОП МГ 41543</t>
  </si>
  <si>
    <t>66:35:0000000:7408</t>
  </si>
  <si>
    <t>Свердловская область, г.Березовский, ул.Брусницына, начало ул.Театральная конец ул.Спортивная</t>
  </si>
  <si>
    <t>Регистрационная запись о праве БГО №0000000:7408-66/199/2020-1 от 11.12.2020</t>
  </si>
  <si>
    <t>65 412 000 ОП МГ 41544</t>
  </si>
  <si>
    <t>66:35:0000000:7393</t>
  </si>
  <si>
    <t>Регистрационная запись о праве БГО №0000000:7393-66/199/2020-1 от 07.12.2020</t>
  </si>
  <si>
    <t>65 412 000 ОП МГ 41545</t>
  </si>
  <si>
    <t xml:space="preserve">66:35:0109012:416 </t>
  </si>
  <si>
    <t>Свердловская область, г.Березовский, пер.Короткий, начало а/д "Березовский-Ново-Свердловская ТЭЦ" конец ул.Кедровая</t>
  </si>
  <si>
    <t>Регистрационная запись о праве БГО №0109012:416-66/199/2020-1 от 09.12.2020</t>
  </si>
  <si>
    <t>65 412 000 ОП МГ 41546</t>
  </si>
  <si>
    <t>66:35:0000000:7394</t>
  </si>
  <si>
    <t>Регистрационная запись о праве БГО №0000000:7394-66/199/2020-1 от 08.12.2020</t>
  </si>
  <si>
    <t>65 412 000 ОП МГ 41547</t>
  </si>
  <si>
    <t>66:35:0000000:7416</t>
  </si>
  <si>
    <t>Свердловская область, г.Березовский, ул.Клары Цеткин, начало ул.Ленина конец ул.Клары Цеткин, 58</t>
  </si>
  <si>
    <t>Регистрационная запись о праве БГО №0000000:7416-66/199/2020-1 от 15.12.2020</t>
  </si>
  <si>
    <t>65 412 000 ОП МГ 41548</t>
  </si>
  <si>
    <t>Технический паспорт №55 от 05.12.2008 - Панорама ЗАО</t>
  </si>
  <si>
    <t>Парк культуры и отдыха БМАУК</t>
  </si>
  <si>
    <t>001</t>
  </si>
  <si>
    <t>66:35:0000000:7424</t>
  </si>
  <si>
    <t>Свердловская область, г.Березовский, дорога от Режевского тракта до ул.Кирова, начало а/д "Екатеринбург-Реж-Алапаевск", конец ул. Кирова</t>
  </si>
  <si>
    <t>Регистрационная запись о праве БГО №0000000:7424-66/199/2020-1 от 17.12.2020</t>
  </si>
  <si>
    <t>65 412 000 ОП МГ 41550</t>
  </si>
  <si>
    <t>66:35:0000000:7386</t>
  </si>
  <si>
    <t>Свердловская область, Березовский городской округ, п.Монетный, ул.Кирова, начало пер.Школьный конец Школа-интернат</t>
  </si>
  <si>
    <t>Регистрационная запись о праве БГО №0000000:7386-66/199/2020-1 от 03.12.2020</t>
  </si>
  <si>
    <t>65 412 010 ОП МГ 41551</t>
  </si>
  <si>
    <t>66:35:0207011:1345</t>
  </si>
  <si>
    <t>Свердловская область, Березовский городской округ, п.Монетный, пер.Школьный, начало ул.Кирова - конец ул.Горького</t>
  </si>
  <si>
    <t>Регистрационная запись о праве БГО №0207011:1345-66/199/2020-1 от 30.10.2020</t>
  </si>
  <si>
    <t>65 412 010 ОП МГ 41552</t>
  </si>
  <si>
    <t>66:35:0000000:7421</t>
  </si>
  <si>
    <t>Свердловская область, Березовский городской округ, п.Монетный, пер.Клубный, начало ул.Березовская,66,82, пер.Клубный,14б, 1 конец ул.Кайгородова,пер.Клубный, 6,3</t>
  </si>
  <si>
    <t>Регистрационная запись о праве БГО №0000000:7421-66/199/2020-1 от 16.12.2020</t>
  </si>
  <si>
    <t>65 412 010 ОП МГ 41554</t>
  </si>
  <si>
    <t>66:35:0000000:7380</t>
  </si>
  <si>
    <t>Свердловская область, Березовский городской округ, п.Монетный, ул.Лермонтова, начало ул.Пушкина конец ул.Лермонтова, 94</t>
  </si>
  <si>
    <t>Регистрационная запись о праве БГО №0000000:7380-66/199/2020-1 от 17.11.2020</t>
  </si>
  <si>
    <t>65 412 010 ОП МГ 41555</t>
  </si>
  <si>
    <t>66:35:0000000:7392</t>
  </si>
  <si>
    <t>Свердловская область, Березовский городской округ, п.Монетный, ул.Березовская, начало Реж.тракт конец Реж.тракт</t>
  </si>
  <si>
    <t>Регистрационная запись о праве БГО №0000000:7392-66/199/2020-1 от 04.12.2020</t>
  </si>
  <si>
    <t>65 412 010 ОП МГ 41556</t>
  </si>
  <si>
    <t>66:35:0000000:7389</t>
  </si>
  <si>
    <t>Свердловская область, Березовский городской округ, п.Лосиный, ул.Шверника, начало ул.Шверника, 1 конец а/д "п.Лосиный- п.Безречный"</t>
  </si>
  <si>
    <t>Регистрационная запись о праве БГО №0000000:7389-66/199/2020-1 от 03.12.2020</t>
  </si>
  <si>
    <t>65 412 007 ОП МГ 41564</t>
  </si>
  <si>
    <t>66:35:0202008:1502</t>
  </si>
  <si>
    <t>Свердловская область, Березовский городской округ, п.Лосиный, ул.Уральская, начало ул.Комсомольская конец а/д "п.Лоисный-д.Малиновка"</t>
  </si>
  <si>
    <t>Регистрационная запись о праве БГО №0202008:1502-66/199-2020-1 от 04.12.2020</t>
  </si>
  <si>
    <t>65 412 007 ОП МГ 41565</t>
  </si>
  <si>
    <t xml:space="preserve">66:35:0202002:360 </t>
  </si>
  <si>
    <t>Свердловская область, Березовский городской округ, п.Лосиный, ул.8 Марта, начало ул.8марта. 1а, дорога в д.Малиновка, ул. 8Марта, 1б,18,20а,10б, конец ул.8Марта,8а,32,24,10в</t>
  </si>
  <si>
    <t>Регистрационная запись о праве БГО №0202002:360-66/199/2020-1 от 03.12.2020</t>
  </si>
  <si>
    <t>65 412 007 ОП МГ 41571</t>
  </si>
  <si>
    <t>66:35:0202008:1501</t>
  </si>
  <si>
    <t>Свердловская область, Березовский городской округ, п.Лосиный, ул.Центральная, начало ул.Уральская конец дорога подъезд к администрации от 0+835км "п.Лосиный - Малиновка"</t>
  </si>
  <si>
    <t>Регистрационная запись о праве БГО №0202008:1501-66/199/2020-1 от 02.12.2020</t>
  </si>
  <si>
    <t>65 412 007 ОП МГ 41572</t>
  </si>
  <si>
    <t>66:35:0000000:7404</t>
  </si>
  <si>
    <t>Свердловская область, Березовский городской округ, п.Ключевск, ул.Больничная, начало ул.Больничная, 1а, 26 конец ул. Заводская. ул. Студенческая</t>
  </si>
  <si>
    <t>Регистрационная запись о праве БГО №0000000:7404-66/199/2020-1 от 10.12.2020</t>
  </si>
  <si>
    <t>65 412 004 ОП МГ 41573</t>
  </si>
  <si>
    <t>66:35:0203002:1520</t>
  </si>
  <si>
    <t>Свердловская область, Березовский городской округ, п.Ключевск, ул.Студенческая, начало ул.Заводская конец ул.Заводская</t>
  </si>
  <si>
    <t>Регистрационная запись о праве БГО №0203002:1520-66/199/2020-1 от 11.11.2020</t>
  </si>
  <si>
    <t>65 412 004 ОП МГ 41574</t>
  </si>
  <si>
    <t xml:space="preserve">66:35:0222008:714 </t>
  </si>
  <si>
    <t>Свердловская область, Березовский городской округ, п.Старопышминск, ул.Ленина, начало ул.М.Горького конец ул.Ленина, 136</t>
  </si>
  <si>
    <t>Регистрационная запись о праве БГО №0222008:714-66/199/2020-1 от 23.12.2020</t>
  </si>
  <si>
    <t>65 412 017 ОП МГ 41575</t>
  </si>
  <si>
    <t>66:35:0000000:7400</t>
  </si>
  <si>
    <t>Свердловская область, Березовский городской округ, п.Старопышминск, ул.Кирова, начало начало ул.Ленина конец ул.Кирова, 126 (граница поселка)</t>
  </si>
  <si>
    <t>Регистрационная запись о праве БГО №0000000:7400-66/199/2020-1 от 09.12.2020</t>
  </si>
  <si>
    <t>65 412 017 ОП МГ 41576</t>
  </si>
  <si>
    <t>66:35:0000000:7398</t>
  </si>
  <si>
    <t>Свердловская область, Березовский городской округ, п.Октябрьский, ул.Березовая аллея начало ул.Просторная конец конец улицы</t>
  </si>
  <si>
    <t>Регистрационная запись о праве БГО №0000000:7398-66/199/2020-1 от 09.12.2020</t>
  </si>
  <si>
    <t>65 412 012 ОП МГ 41577</t>
  </si>
  <si>
    <t>66:35:0000000:2408</t>
  </si>
  <si>
    <t>Свердловская область, г.Березовский, пер. 1 Северный</t>
  </si>
  <si>
    <t>Свидетельство о государственной регистрации права БГО №772326 от 29.12.2012</t>
  </si>
  <si>
    <t>65 412 000 ОП МГ 42090</t>
  </si>
  <si>
    <t>66:35:0000000:2407</t>
  </si>
  <si>
    <t>Свердловская область, г.Березовский, пер. 2 Северный</t>
  </si>
  <si>
    <t>Свидетельство о государственной регистрации права БГО №772327 от 29.12.2012</t>
  </si>
  <si>
    <t>65 412 000 ОП МГ 42091</t>
  </si>
  <si>
    <t>66:35:0000000:2402</t>
  </si>
  <si>
    <t>Свердловская область, г.Березовский, пер. 3 Северный</t>
  </si>
  <si>
    <t>Свидетельство о государственной регистрации права БГО №772324 от 29.12.2012</t>
  </si>
  <si>
    <t>65 412 000 ОП МГ 42092</t>
  </si>
  <si>
    <t>66:35:0000000:2409</t>
  </si>
  <si>
    <t>Свердловская область, г.Березовский, пер. 4 Северный</t>
  </si>
  <si>
    <t>Свидетельство о государственной регистрации права БГО №772322 от 29.12.2012</t>
  </si>
  <si>
    <t>65 412 000 ОП МГ 42093</t>
  </si>
  <si>
    <t>66:35:0000000:2406</t>
  </si>
  <si>
    <t>Свердловская область, г.Березовский,  пер. 5 Северный</t>
  </si>
  <si>
    <t>Свидетельство о государственной регистрации права БГО №772328 от 29.12.2012</t>
  </si>
  <si>
    <t>65 412 000 ОП МГ 42094</t>
  </si>
  <si>
    <t>66:35:0000000:2412</t>
  </si>
  <si>
    <t>Свердловская область, г.Березовский, пер. 6 Северный</t>
  </si>
  <si>
    <t>Свидетельство о государственной регистрации права БГО №772333 от 29.12.2012</t>
  </si>
  <si>
    <t>65 412 000 ОП МГ 42095</t>
  </si>
  <si>
    <t>66:35:0000000:2413</t>
  </si>
  <si>
    <t>Свердловская область, г.Березовский, пер. 7 Северный</t>
  </si>
  <si>
    <t>Свидетельство о государственной регистрации права БГО №772332 от 29.12.2012</t>
  </si>
  <si>
    <t>65 412 000 ОП МГ 42096</t>
  </si>
  <si>
    <t>66:35:0000000:2414</t>
  </si>
  <si>
    <t>Свердловская область, г.Березовский, пер. 8 Северный</t>
  </si>
  <si>
    <t>Свидетельство о государственной регистрации права БГО №772331 от 29.12.2012</t>
  </si>
  <si>
    <t>65 412 000 ОП МГ 42097</t>
  </si>
  <si>
    <t>66:35:0000000:2472</t>
  </si>
  <si>
    <t>Свидетельство о государственной регистрации права БГО №772651 от 12.01.2013</t>
  </si>
  <si>
    <t>65 412 000 ОП МГ 42098</t>
  </si>
  <si>
    <t>66:35:0000000:2401</t>
  </si>
  <si>
    <t>Свидетельство о государственной регистрации права БГО №772325 от 29.12.2012</t>
  </si>
  <si>
    <t>65 412 000 ОП МГ 42099</t>
  </si>
  <si>
    <t>66:35:0000000:2348</t>
  </si>
  <si>
    <t>Свидетельство о государственной регистрации права БГО №772273 от 09.01.2013</t>
  </si>
  <si>
    <t>65 412 000 ОП МГ 42100</t>
  </si>
  <si>
    <t>66:35:0000000:2437</t>
  </si>
  <si>
    <t>Свидетельство о государственной регистрации права БГО №772274 от 29.12.2012</t>
  </si>
  <si>
    <t>65 412 000 ОП МГ 42101</t>
  </si>
  <si>
    <t>66:35:0000000:2436</t>
  </si>
  <si>
    <t>Свидетельство о государственной регистрации права БГО №772275 от 29.12.2012</t>
  </si>
  <si>
    <t>65 412 000 ОП МГ 42102</t>
  </si>
  <si>
    <t>66:35:0000000:2415</t>
  </si>
  <si>
    <t>Свидетельство о государственной регистрации права БГО №772284 от 29.12.2012</t>
  </si>
  <si>
    <t>65 412 000 ОП МГ 42103</t>
  </si>
  <si>
    <t>66:35:0000000:2435</t>
  </si>
  <si>
    <t>Свидетельство о государственной регистрации права БГО №772276 от 29.12.2012</t>
  </si>
  <si>
    <t>65 412 000 ОП МГ 42104</t>
  </si>
  <si>
    <t>66:35:0000000:2441</t>
  </si>
  <si>
    <t>Свидетельство о государственной регистрации права БГО №772277 от 09.01.2013</t>
  </si>
  <si>
    <t>65 412 000 ОП МГ 42106</t>
  </si>
  <si>
    <t>66:35:0000000:2440</t>
  </si>
  <si>
    <t>Свидетельство о государственной регистрации права БГО №772278 от 29.12.2012</t>
  </si>
  <si>
    <t>65 412 000 ОП МГ 42107</t>
  </si>
  <si>
    <t>66:35:0000000:2434</t>
  </si>
  <si>
    <t>Свидетельство о государственной регистрации права БГО №772279 от 29.12.2012</t>
  </si>
  <si>
    <t>65 412 000 ОП МГ 42109</t>
  </si>
  <si>
    <t>66:35:0000000:2432</t>
  </si>
  <si>
    <t>Свидетельство о государственной регистрации права БГО №772266 от 29.12.2012</t>
  </si>
  <si>
    <t>65 412 000 ОП МГ 42110</t>
  </si>
  <si>
    <t>66:35:0000000:2433</t>
  </si>
  <si>
    <t>Свидетельство о государственной регистрации права БГО №772265 от 29.12.2012</t>
  </si>
  <si>
    <t>65 412 000 ОП МГ 42111</t>
  </si>
  <si>
    <t>66:35:0000000:2425</t>
  </si>
  <si>
    <t>Свидетельство о государственной регистрации права БГО №772281 от 29.12.2012</t>
  </si>
  <si>
    <t>65 412 000 ОП МГ 42112</t>
  </si>
  <si>
    <t>66:35:0000000:2424</t>
  </si>
  <si>
    <t>Свидетельство о государственной регистрации права БГО №772282 от 29.12.2012</t>
  </si>
  <si>
    <t>65 412 000 ОП МГ 42113</t>
  </si>
  <si>
    <t>66:35:0103004:2229</t>
  </si>
  <si>
    <t>Регистрационная запись о праве БГО №0103004:2229-66/199/2021-1 от 03.11.2021</t>
  </si>
  <si>
    <t>65 412 000 ОП МГ 42114</t>
  </si>
  <si>
    <t>66:35:0000000:2431</t>
  </si>
  <si>
    <t>Свидетельство о государственной регистрации права БГО №772267 от 29.12.2012</t>
  </si>
  <si>
    <t>65 412 000 ОП МГ 42115</t>
  </si>
  <si>
    <t>66:35:0000000:7374</t>
  </si>
  <si>
    <t>Регистрационная запись о праве БГО №0000000:7374-66/199/2020-1 от 11.11.2020</t>
  </si>
  <si>
    <t>65 412 000 ОП МГ 42116</t>
  </si>
  <si>
    <t>66:35:0000000:2430</t>
  </si>
  <si>
    <t>Свидетельство о государственной регистрации права БГО №772269 от 29.12.2012</t>
  </si>
  <si>
    <t>65 412 000 ОП МГ 42117</t>
  </si>
  <si>
    <t>66:35:0000000:2429</t>
  </si>
  <si>
    <t>Свидетельство о государственной регистрации права БГО №772268 от 29.12.2012</t>
  </si>
  <si>
    <t>65 412 000 ОП МГ 42118</t>
  </si>
  <si>
    <t>66:35:0000000:2428</t>
  </si>
  <si>
    <t>Свидетельство о государственной регистрации права БГО №772270 от 29.12.2012</t>
  </si>
  <si>
    <t>65 412 000 ОП МГ 42119</t>
  </si>
  <si>
    <t>66:35:0000000:2479</t>
  </si>
  <si>
    <t>Свидетельство о государственной регистрации права БГО №772768 от 12.01.2013</t>
  </si>
  <si>
    <t>65 412 000 ОП МГ 42120</t>
  </si>
  <si>
    <t>66:35:0000000:2423</t>
  </si>
  <si>
    <t>Свидетельство о государственной регистрации права БГО №772283 от 29.12.2012</t>
  </si>
  <si>
    <t>65 412 000 ОП МГ 42121</t>
  </si>
  <si>
    <t>66:35:0000000:2447</t>
  </si>
  <si>
    <t>Свидетельство о государственной регистрации права БГО №772644 от 12.01.2013</t>
  </si>
  <si>
    <t>65 412 000 ОП МГ 42122</t>
  </si>
  <si>
    <t>66:35:0000000:2454</t>
  </si>
  <si>
    <t>Свидетельство о государственной регистрации права БГО №772762 от 18.01.2013</t>
  </si>
  <si>
    <t>65 412 000 ОП МГ 42123</t>
  </si>
  <si>
    <t>66:35:0000000:2455</t>
  </si>
  <si>
    <t>Свидетельство о государственной регистрации права БГО №772763 от 12.01.2013</t>
  </si>
  <si>
    <t>65 412 000 ОП МГ 42124</t>
  </si>
  <si>
    <t>66:35:0000000:2514</t>
  </si>
  <si>
    <t>Свидетельство о государственной регистрации права БГО №852554 от 17.04.2013</t>
  </si>
  <si>
    <t>65 412 000 ОП МГ 42125</t>
  </si>
  <si>
    <t>66:35:0000000:7410</t>
  </si>
  <si>
    <t>Свердловская область, г.Березовский, ул.Исакова, начало ул.Ленина конец ул. Исакова,138</t>
  </si>
  <si>
    <t>Регистрационная запись о праве БГО №0000000:7410-66/199/2020-1 от 11.12.2020</t>
  </si>
  <si>
    <t>65 412 000 ОП МГ 42126</t>
  </si>
  <si>
    <t>66:35:0000000:2453</t>
  </si>
  <si>
    <t>Свидетельство о государственной регистрации права БГО №772761 от 12.01.2013</t>
  </si>
  <si>
    <t>65 412 000 ОП МГ 42127</t>
  </si>
  <si>
    <t>66:35:0000000:2452</t>
  </si>
  <si>
    <t>Свидетельство о государственной регистрации права БГО №772643 от 12.01.2013</t>
  </si>
  <si>
    <t>65 412 000 ОП МГ 42128</t>
  </si>
  <si>
    <t>66:35:0000000:2451</t>
  </si>
  <si>
    <t>Свидетельство о государственной регистрации права БГО №772642 от 12.01.2013</t>
  </si>
  <si>
    <t>65 412 000 ОП МГ 42129</t>
  </si>
  <si>
    <t>66:35:0000000:2403</t>
  </si>
  <si>
    <t>Свердловская область, г.Березовский, пер.Клубный</t>
  </si>
  <si>
    <t>Свидетельство о государственной регистрации права БГО №772323 от 29.12.2012</t>
  </si>
  <si>
    <t>65 412 000 ОП МГ 42130</t>
  </si>
  <si>
    <t>66:35:0000000:2470</t>
  </si>
  <si>
    <t>Свердловская область, г.Березовский, ул.Кольцевая</t>
  </si>
  <si>
    <t>Свидетельство о государственной регистрации права БГО №772649 от 12.01.2013</t>
  </si>
  <si>
    <t>65 412 000 ОП МГ 42131</t>
  </si>
  <si>
    <t>66:35:0000000:2471</t>
  </si>
  <si>
    <t>Свидетельство о государственной регистрации права БГО №772650 от 12.01.2013</t>
  </si>
  <si>
    <t>65 412 000 ОП МГ 42132</t>
  </si>
  <si>
    <t>66:35:0000000:2460</t>
  </si>
  <si>
    <t>Свидетельство о государственной регистрации права БГО №772633 от 12.01.2013</t>
  </si>
  <si>
    <t>65 412 000 ОП МГ 42133</t>
  </si>
  <si>
    <t>66:35:0000000:7378</t>
  </si>
  <si>
    <t>Регистрационная запись о праве БГО №0000000:7378-66/199/2020-1 от 12.11.2020</t>
  </si>
  <si>
    <t>65 412 000 ОП МГ 42134</t>
  </si>
  <si>
    <t>66:35:0000000:2486</t>
  </si>
  <si>
    <t>Свидетельство о государственной регистрации права БГО №772783 от 12.01.2013</t>
  </si>
  <si>
    <t>65 412 000 ОП МГ 42135</t>
  </si>
  <si>
    <t>66:35:0000000:7397</t>
  </si>
  <si>
    <t>Свердловская область, г.Березовский, ул.Красных Героев, начало ул. Ленина, конец ул. Горняков</t>
  </si>
  <si>
    <t>Регистрационная запись о праве БГО №0000000:7397-66/199/2020-1 от 09.12.2020</t>
  </si>
  <si>
    <t>65 412 000 ОП МГ 42136</t>
  </si>
  <si>
    <t>66:35:0000000:2473</t>
  </si>
  <si>
    <t>Свидетельство о государственной регистрации права БГО №772652 от 12.01.2013</t>
  </si>
  <si>
    <t>65 412 000 ОП МГ 42137</t>
  </si>
  <si>
    <t>66:35:0000000:2404</t>
  </si>
  <si>
    <t>Свидетельство о государственной регистрации права БГО №772330 от 29.12.2012</t>
  </si>
  <si>
    <t>65 412 000 ОП МГ 42138</t>
  </si>
  <si>
    <t>66:35:0000000:2474</t>
  </si>
  <si>
    <t>Свидетельство о государственной регистрации права БГО №772760 от 12.01.2013</t>
  </si>
  <si>
    <t>65 412 000 ОП МГ 42139</t>
  </si>
  <si>
    <t xml:space="preserve">66:35:0104004:694 </t>
  </si>
  <si>
    <t>Регистрационная запись о праве БГО №0104004:694-66/199/2021-1 от 02.11.2021</t>
  </si>
  <si>
    <t>65 412 000 ОП МГ 42140</t>
  </si>
  <si>
    <t>66:35:0000000:2449</t>
  </si>
  <si>
    <t>Свидетельство о государственной регистрации права БГО №772640 от 12.01.2013</t>
  </si>
  <si>
    <t>65 412 000 ОП МГ 42141</t>
  </si>
  <si>
    <t>66:35:0000000:2426</t>
  </si>
  <si>
    <t>Свидетельство о государственной регистрации права БГО №772280 от 29.12.2012</t>
  </si>
  <si>
    <t>65 412 000 ОП МГ 42142</t>
  </si>
  <si>
    <t>66:35:0000000:2448</t>
  </si>
  <si>
    <t>Свидетельство о государственной регистрации права БГО №772639 от 12.01.2013</t>
  </si>
  <si>
    <t>65 412 000 ОП МГ 42143</t>
  </si>
  <si>
    <t>66:35:0000000:2465</t>
  </si>
  <si>
    <t>Свидетельство о государственной регистрации права БГО №772638 от 12.01.2013</t>
  </si>
  <si>
    <t>65 412 000 ОП МГ 42144</t>
  </si>
  <si>
    <t>66:35:0000000:2464</t>
  </si>
  <si>
    <t>Свидетельство о государственной регистрации права БГО №772637 от 12.01.2013</t>
  </si>
  <si>
    <t>65 412 000 ОП МГ 42145</t>
  </si>
  <si>
    <t>66:35:0000000:2463</t>
  </si>
  <si>
    <t>Свидетельство о государственной регистрации права БГО №772636 от 12.01.2013</t>
  </si>
  <si>
    <t>65 412 000 ОП МГ 42146</t>
  </si>
  <si>
    <t>66:35:0000000:2462</t>
  </si>
  <si>
    <t>Свидетельство о государственной регистрации права БГО №772635 от 12.01.2013</t>
  </si>
  <si>
    <t>65 412 000 ОП МГ 42147</t>
  </si>
  <si>
    <t>66:35:0000000:2439</t>
  </si>
  <si>
    <t>Свидетельство о государственной регистрации права БГО №772272 от 29.12.2012</t>
  </si>
  <si>
    <t>65 412 000 ОП МГ 42148</t>
  </si>
  <si>
    <t>66:35:0000000:2478</t>
  </si>
  <si>
    <t>Свидетельство о государственной регистрации права БГО №772766 от 12.01.2013</t>
  </si>
  <si>
    <t>65 412 000 ОП МГ 42149</t>
  </si>
  <si>
    <t>66:35:0000000:7413</t>
  </si>
  <si>
    <t>Свердловская область, г.Березовский, ул.Маяковского, начало ул.Циолковского конец ул. Маяковского</t>
  </si>
  <si>
    <t>Регистрационная запись о праве БГО №0000000:7413-66/199/2020-1 от 14.12.2020</t>
  </si>
  <si>
    <t>65 412 000 ОП МГ 42150</t>
  </si>
  <si>
    <t>66:35:0000000:2459</t>
  </si>
  <si>
    <t>Свидетельство о государственной регистрации права БГО №772632 от 12.01.2013</t>
  </si>
  <si>
    <t>65 412 000 ОП МГ 42151</t>
  </si>
  <si>
    <t>66:35:0000000:2458</t>
  </si>
  <si>
    <t>Свидетельство о государственной регистрации права БГО №772631 от 12.01.2013</t>
  </si>
  <si>
    <t>65 412 000 ОП МГ 42152</t>
  </si>
  <si>
    <t>66:35:0000000:2512</t>
  </si>
  <si>
    <t>Свидетельство о государственной регистрации права БГО №772809 от 14.01.2013</t>
  </si>
  <si>
    <t>65 412 000 ОП МГ 42153</t>
  </si>
  <si>
    <t>66:35:0000000:2444</t>
  </si>
  <si>
    <t>Свидетельство о государственной регистрации права БГО №772574 от 14.01.2013</t>
  </si>
  <si>
    <t>65 412 000 ОП МГ 42154</t>
  </si>
  <si>
    <t>66:35:0000000:2483</t>
  </si>
  <si>
    <t>Свидетельство о государственной регистрации права БГО №772771 от 12.01.2013</t>
  </si>
  <si>
    <t>65 412 000 ОП МГ 42155</t>
  </si>
  <si>
    <t>66:35:0000000:2485</t>
  </si>
  <si>
    <t>Свидетельство о государственной регистрации права БГО №772782 от 12.01.2013</t>
  </si>
  <si>
    <t>65 412 000 ОП МГ 42156</t>
  </si>
  <si>
    <t>66:35:0000000:2475</t>
  </si>
  <si>
    <t>Свидетельство о государственной регистрации права БГО №772765 от 12.01.2013</t>
  </si>
  <si>
    <t>65 412 000 ОП МГ 42157</t>
  </si>
  <si>
    <t>66:35:0000000:2476</t>
  </si>
  <si>
    <t>Свидетельство о государственной регистрации права БГО №772767 от 12.01.2013</t>
  </si>
  <si>
    <t>65 412 000 ОП МГ 42158</t>
  </si>
  <si>
    <t>66:35:0000000:7395</t>
  </si>
  <si>
    <t>Свердловская область, г.Березовский, Объездная начало ул.Бажова конец ул.Революционная</t>
  </si>
  <si>
    <t>Регистрационная запись о праве БГО №0000000:7395-66/199/2020-1 от 08.12.2020</t>
  </si>
  <si>
    <t>65 412 000 ОП МГ 42159</t>
  </si>
  <si>
    <t>66:35:0000000:2487</t>
  </si>
  <si>
    <t>Свидетельство о государственной регистрации права БГО №772781 от 12.01.2013</t>
  </si>
  <si>
    <t>65 412 000 ОП МГ 42160</t>
  </si>
  <si>
    <t>66:35:0000000:2488</t>
  </si>
  <si>
    <t>Свидетельство о государственной регистрации права БГО №772780 от 12.01.2013</t>
  </si>
  <si>
    <t>65 412 000 ОП МГ 42161</t>
  </si>
  <si>
    <t>66:35:0000000:2484</t>
  </si>
  <si>
    <t>Свидетельство о государственной регистрации права БГО №772772 от 12.01.2013</t>
  </si>
  <si>
    <t>65 412 000 ОП МГ 42162</t>
  </si>
  <si>
    <t>66:35:0000000:2481</t>
  </si>
  <si>
    <t>Свидетельство о государственной регистрации права БГО №772769 от 12.01.2013</t>
  </si>
  <si>
    <t>65 412 000 ОП МГ 42163</t>
  </si>
  <si>
    <t>66:35:0000000:2480</t>
  </si>
  <si>
    <t>Свидетельство о государственной регистрации права БГО №772778 от 12.01.2013</t>
  </si>
  <si>
    <t>65 412 000 ОП МГ 42164</t>
  </si>
  <si>
    <t>66:35:0000000:2461</t>
  </si>
  <si>
    <t>Свидетельство о государственной регистрации права БГО №772634 от 12.01.2013</t>
  </si>
  <si>
    <t>65 412 000 ОП МГ 42166</t>
  </si>
  <si>
    <t>66:35:0000000:2495</t>
  </si>
  <si>
    <t>Свидетельство о государственной регистрации права БГО №772791 от 14.01.2013</t>
  </si>
  <si>
    <t>65 412 000 ОП МГ 42167</t>
  </si>
  <si>
    <t>66:35:0000000:2498</t>
  </si>
  <si>
    <t>Свидетельство о государственной регистрации права БГО №772792 от 14.01.2013</t>
  </si>
  <si>
    <t>65 412 000 ОП МГ 42168</t>
  </si>
  <si>
    <t>66:35:0000000:2494</t>
  </si>
  <si>
    <t>Свидетельство о государственной регистрации права БГО №772790 от 14.01.2013</t>
  </si>
  <si>
    <t>65 412 000 ОП МГ 42169</t>
  </si>
  <si>
    <t>66:35:0000000:2446</t>
  </si>
  <si>
    <t>Свидетельство о государственной регистрации права БГО №772573 от 14.01.2013</t>
  </si>
  <si>
    <t>65 412 000 ОП МГ 42170</t>
  </si>
  <si>
    <t>66:35:0000000:2427</t>
  </si>
  <si>
    <t>Свидетельство о государственной регистрации права БГО №772271 от 29.12.2012</t>
  </si>
  <si>
    <t>65 412 000 ОП МГ 42172</t>
  </si>
  <si>
    <t>66:35:0000000:2493</t>
  </si>
  <si>
    <t>Свидетельство о государственной регистрации права БГО №772797 от 14.01.2013</t>
  </si>
  <si>
    <t>65 412 000 ОП МГ 42173</t>
  </si>
  <si>
    <t>66:35:0000000:2466</t>
  </si>
  <si>
    <t>Свидетельство о государственной регистрации права БГО №772645 от 12.01.2013</t>
  </si>
  <si>
    <t>65 412 000 ОП МГ 42174</t>
  </si>
  <si>
    <t>66:35:0000000:2508</t>
  </si>
  <si>
    <t>Свидетельство о государственной регистрации права БГО №772805 от 14.01.2013</t>
  </si>
  <si>
    <t>65 412 000 ОП МГ 42175</t>
  </si>
  <si>
    <t>66:35:0000000:2467</t>
  </si>
  <si>
    <t>Свидетельство о государственной регистрации права БГО №772646 от 12.01.2013</t>
  </si>
  <si>
    <t>65 412 000 ОП МГ 42176</t>
  </si>
  <si>
    <t>66:35:0000000:7406</t>
  </si>
  <si>
    <t>Свердловская область, г.Березовский, ул.Свободы, начало ул.Ленина конец ул. Свободы,136</t>
  </si>
  <si>
    <t>Регистрационная запись о праве БГО №0000000:7406-66/199/2020-1 от 10.12.2020</t>
  </si>
  <si>
    <t>65 412 000 ОП МГ 42177</t>
  </si>
  <si>
    <t>66:35:0000000:2501</t>
  </si>
  <si>
    <t>Свидетельство о государственной регистрации права БГО №772799 от 14.01.2013</t>
  </si>
  <si>
    <t>65 412 000 ОП МГ 42178</t>
  </si>
  <si>
    <t>66:35:0000000:2491</t>
  </si>
  <si>
    <t>Свидетельство о государственной регистрации права БГО №772786 от 14.01.2013</t>
  </si>
  <si>
    <t>65 412 000 ОП МГ 42179</t>
  </si>
  <si>
    <t>66:35:0000000:2509</t>
  </si>
  <si>
    <t>Свидетельство о государственной регистрации права БГО №772803 от 14.01.2013</t>
  </si>
  <si>
    <t>65 412 000 ОП МГ 42180</t>
  </si>
  <si>
    <t>66:35:0000000:2507</t>
  </si>
  <si>
    <t>Свидетельство о государственной регистрации права БГО №772806 от 14.01.2013</t>
  </si>
  <si>
    <t>65 412 000 ОП МГ 42181</t>
  </si>
  <si>
    <t>66:35:0000000:2505</t>
  </si>
  <si>
    <t>Свидетельство о государственной регистрации права БГО №772808 от 14.01.2013</t>
  </si>
  <si>
    <t>65 412 000 ОП МГ 42182</t>
  </si>
  <si>
    <t>66:35:0000000:7426</t>
  </si>
  <si>
    <t>Свердловская область, г.Березовский, ул.Советская, начало ул.Ленина, ул. Советская,11, 198а, конец ул.Советская, 20,192а,218</t>
  </si>
  <si>
    <t>Регистрационная запись о праве БГО №0000000:7426-66/199/2020-1 от 18.12.2020</t>
  </si>
  <si>
    <t>65 412 000 ОП МГ 42183</t>
  </si>
  <si>
    <t>66:35:0000000:2490</t>
  </si>
  <si>
    <t>Свидетельство о государственной регистрации права БГО №772787 от 14.01.2013</t>
  </si>
  <si>
    <t>65 412 000 ОП МГ 42184</t>
  </si>
  <si>
    <t>66:35:0000000:2510</t>
  </si>
  <si>
    <t>Свидетельство о государственной регистрации права БГО №772804 от 14.01.2013</t>
  </si>
  <si>
    <t>65 412 000 ОП МГ 42185</t>
  </si>
  <si>
    <t>66:35:0000000:7377</t>
  </si>
  <si>
    <t>Свердловская область, г.Березовский, ул.Строителей, начало ул.Ленина  конец ул.Липовая</t>
  </si>
  <si>
    <t>Регистрационная запись о праве БГО №0000000:7377-66/199/2020-1 от 12.11.2020</t>
  </si>
  <si>
    <t>65 412 000 ОП МГ 42186</t>
  </si>
  <si>
    <t>66:35:0000000:2468</t>
  </si>
  <si>
    <t>Свидетельство о государственной регистрации права БГО №772647 от 12.01.2013</t>
  </si>
  <si>
    <t>65 412 000 ОП МГ 42187</t>
  </si>
  <si>
    <t>66:35:0111007:2675</t>
  </si>
  <si>
    <t>Свердловская область, г.Березовский, ул.Толбухина, начало ул.М.Горького, ул. Сиинова, конец ул.Толбухина, 2, ул. Энергостроителей</t>
  </si>
  <si>
    <t>Регистрационная запись о праве БГО №0111007:2675-66/199/2020-1 от 08.12.2020</t>
  </si>
  <si>
    <t>65 412 000 ОП МГ 42188</t>
  </si>
  <si>
    <t>66:35:0000000:7418</t>
  </si>
  <si>
    <t>Свердловская область, г.Березовский, ул.Транспортников, начало объездная  дорога, ул.Транспортников,25а конец ул.Транспортников,54/1, 33а</t>
  </si>
  <si>
    <t>Регистрационная запись о праве БГО №0000000:7418-66/199/2020-1 от 15.12.2020</t>
  </si>
  <si>
    <t>65 412 000 ОП МГ 42189</t>
  </si>
  <si>
    <t>66:35:0000000:7407</t>
  </si>
  <si>
    <t>Свердловская область, г.Березовский, ул.Уральская, начало ул.Ленина, Объездная дорога, конец ул.Уральская, 66/2, 113</t>
  </si>
  <si>
    <t>Регистрационная запись о праве БГО №0000000:7407-66/199/2020-1 от 10.12.2020</t>
  </si>
  <si>
    <t>65 412 000 ОП МГ 42190</t>
  </si>
  <si>
    <t>66:35:0000000:2511</t>
  </si>
  <si>
    <t>Свидетельство о государственной регистрации права БГО №772811 от 14.01.2013</t>
  </si>
  <si>
    <t>65 412 000 ОП МГ 42191</t>
  </si>
  <si>
    <t>66:35:0000000:2513</t>
  </si>
  <si>
    <t>Свидетельство о государственной регистрации права БГО №772810 от 14.01.2013</t>
  </si>
  <si>
    <t>65 412 000 ОП МГ 42192</t>
  </si>
  <si>
    <t>66:35:0000000:2504</t>
  </si>
  <si>
    <t>Свидетельство о государственной регистрации права БГО №772801 от 14.01.2013</t>
  </si>
  <si>
    <t>65 412 000 ОП МГ 42193</t>
  </si>
  <si>
    <t>66:35:0000000:2503</t>
  </si>
  <si>
    <t>Свидетельство о государственной регистрации права БГО №772800 от 14.01.2013</t>
  </si>
  <si>
    <t>65 412 000 ОП МГ 42194</t>
  </si>
  <si>
    <t>66:35:0000000:2499</t>
  </si>
  <si>
    <t>Свидетельство о государственной регистрации права БГО №772793 от 14.01.2013</t>
  </si>
  <si>
    <t>65 412 000 ОП МГ 42195</t>
  </si>
  <si>
    <t>66:35:0000000:2500</t>
  </si>
  <si>
    <t>Свидетельство о государственной регистрации права БГО №772798 от 14.01.2013</t>
  </si>
  <si>
    <t>65 412 000 ОП МГ 42196</t>
  </si>
  <si>
    <t>66:35:0000000:2469</t>
  </si>
  <si>
    <t>Свидетельство о государственной регистрации права БГО №772648 от 12.01.2013</t>
  </si>
  <si>
    <t>65 412 000 ОП МГ 42197</t>
  </si>
  <si>
    <t>66:35:0000000:2492</t>
  </si>
  <si>
    <t>Свидетельство о государственной регистрации права БГО №772794 от 14.01.2013</t>
  </si>
  <si>
    <t>65 412 000 ОП МГ 42198</t>
  </si>
  <si>
    <t>66:35:0000000:2443</t>
  </si>
  <si>
    <t>Свидетельство о государственной регистрации права БГО №772575 от 14.01.2013</t>
  </si>
  <si>
    <t>65 412 000 ОП МГ 42199</t>
  </si>
  <si>
    <t>66:35:0000000:2442</t>
  </si>
  <si>
    <t>Свидетельство о государственной регистрации права БГО №772571 от 14.01.2013</t>
  </si>
  <si>
    <t>65 412 000 ОП МГ 42200</t>
  </si>
  <si>
    <t>66:35:0000000:2445</t>
  </si>
  <si>
    <t>Свидетельство о государственной регистрации права БГО №772572 от 14.01.2013</t>
  </si>
  <si>
    <t>65 412 000 ОП МГ 42201</t>
  </si>
  <si>
    <t>66:35:0000000:7372</t>
  </si>
  <si>
    <t>Свердловская область, г.Березовский, ул.Энергостроителей, начало ул.Академика королева,д8 конец ул.Комсомольская</t>
  </si>
  <si>
    <t>Регистрационная запись о праве БГО №0000000:7372-66/199/2020-1 от 22.10.2020</t>
  </si>
  <si>
    <t>65 412 000 ОП МГ 42202</t>
  </si>
  <si>
    <t>66:35:0000000:2456</t>
  </si>
  <si>
    <t>Свердловская область, Березовский городской округ, п.Шиловка, ул.Заречная</t>
  </si>
  <si>
    <t>Свидетельство о государственной регистрации права БГО №772764 от 12.01.2013</t>
  </si>
  <si>
    <t>65 412 000 ОП МГ 42203</t>
  </si>
  <si>
    <t>66:35:0000000:2450</t>
  </si>
  <si>
    <t>Свердловская область, Березовский городской округ, п.Шиловка, ул.Клубная</t>
  </si>
  <si>
    <t>Свидетельство о государственной регистрации права БГО №772641 от 12.01.2013</t>
  </si>
  <si>
    <t>65 412 000 ОП МГ 42204</t>
  </si>
  <si>
    <t>66:35:0000000:2405</t>
  </si>
  <si>
    <t>Свердловская область, Березовский городской округ, п.Шиловка, пер.Ленинский</t>
  </si>
  <si>
    <t>Свидетельство о государственной регистрации права БГО №772329 от 29.12.2012</t>
  </si>
  <si>
    <t>65 412 000 ОП МГ 42205</t>
  </si>
  <si>
    <t>66:35:0000000:2457</t>
  </si>
  <si>
    <t>Свердловская область, Березовский городской округ, п.Шиловка, ул.Механизаторов</t>
  </si>
  <si>
    <t>Свидетельство о государственной регистрации права БГО №772630 от 12.01.2013</t>
  </si>
  <si>
    <t>65 412 000 ОП МГ 42206</t>
  </si>
  <si>
    <t>66:35:0000000:2489</t>
  </si>
  <si>
    <t>Свердловская область, Березовский городской округ, п.Шиловка, ул.Набережная</t>
  </si>
  <si>
    <t>Свидетельство о государственной регистрации права БГО №772773 от 12.01.2013</t>
  </si>
  <si>
    <t>65 412 000 ОП МГ 42207</t>
  </si>
  <si>
    <t>66:35:0000000:2477</t>
  </si>
  <si>
    <t>Свердловская область, Березовский городской округ, п.Шиловка, ул.Новая</t>
  </si>
  <si>
    <t>Свидетельство о государственной регистрации права БГО №772779 от 12.01.2013</t>
  </si>
  <si>
    <t>65 412 000 ОП МГ 42208</t>
  </si>
  <si>
    <t>66:35:0000000:2482</t>
  </si>
  <si>
    <t>Свердловская область, Березовский городской округ, п.Шиловка, ул.Парковая</t>
  </si>
  <si>
    <t>Свидетельство о государственной регистрации права БГО №772770 от 12.01.2013</t>
  </si>
  <si>
    <t>65 412 000 ОП МГ 42209</t>
  </si>
  <si>
    <t>66:35:0000000:2506</t>
  </si>
  <si>
    <t>Свердловская область, Березовский городской округ, п.Шиловка, ул.Совхозная</t>
  </si>
  <si>
    <t>Свидетельство о государственной регистрации права БГО №772802 от 14.01.2013</t>
  </si>
  <si>
    <t>65 412 000 ОП МГ 42210</t>
  </si>
  <si>
    <t>66:35:0000000:2496</t>
  </si>
  <si>
    <t>Свердловская область, Березовский городской округ, п.Шиловка, ул.Школьная</t>
  </si>
  <si>
    <t>Свидетельство о государственной регистрации права БГО №772796 от 14.01.2013</t>
  </si>
  <si>
    <t>65 412 000 ОП МГ 42211</t>
  </si>
  <si>
    <t>66:35:0000000:2497</t>
  </si>
  <si>
    <t>Свидетельство о государственной регистрации права БГО №772795 от 14.01.2013</t>
  </si>
  <si>
    <t>65 412 000 ОП МГ 42214</t>
  </si>
  <si>
    <t>66:35:0000000:2502</t>
  </si>
  <si>
    <t>Свидетельство о государственной регистрации права БГО №772807 от 14.01.2013</t>
  </si>
  <si>
    <t>65 412 000 ОП МГ 42215</t>
  </si>
  <si>
    <t>66:35:0000000:7430</t>
  </si>
  <si>
    <t>Свердловская область, Березовский городской округ, п.Кедровка, ул.Советская, начало а/д подъезд к п. Октябрьский от км 20+555 а/д Екатеринбург-Реж, клнец ул.Советская, 2/1, площадь, ул. Советская, 19</t>
  </si>
  <si>
    <t>Регистрационная запись о праве БГО №0000000:7430-66/199/2020-1 от 21.12.2020</t>
  </si>
  <si>
    <t>65 412 003 ОП МГ 42792</t>
  </si>
  <si>
    <t>66:35:0000000:7432</t>
  </si>
  <si>
    <t>Свердловская область, Березовский городской округ, п.Ключевск, ул.Заводская, начало ул. Марта, прохолжная (в р-не пер. Больничеый, 18), ул. Первомайская, конец ул. Больничная, ул. Заводская, 51, Заводская (в р-не дома №65)</t>
  </si>
  <si>
    <t>Регистрационная запись о праве БГО №0000000:7432-66/199/2020-1 от 24.12.2020</t>
  </si>
  <si>
    <t>65 412 004 ОП МГ 42793</t>
  </si>
  <si>
    <t>66:35:0000000:7402</t>
  </si>
  <si>
    <t>Свердловская область, Березовский городской округ, п.Становая, ул.Ленина, начало ул. Ленина, 1а конец ул. Ленина, 39а</t>
  </si>
  <si>
    <t>Регистрационная запись о праве БГО №0000000:7402-66/199/2020-1 от 10.12.2020</t>
  </si>
  <si>
    <t>65 412 016 ОП МГ 42794</t>
  </si>
  <si>
    <t xml:space="preserve">66:35:0224004:971 </t>
  </si>
  <si>
    <t>Свердловская область, Березовский городской округ, п.Сарапулка, ул.Ленина, начало Ленина, 2, конец площадь (в р-не ул. Ленина, 50)</t>
  </si>
  <si>
    <t>Регистрационная запись о праве БГО №0224004:971-66/199/2020-1 от 18.12.2020</t>
  </si>
  <si>
    <t>65 412 014 ОП МГ 42795</t>
  </si>
  <si>
    <t xml:space="preserve">66:35:0104008:905 </t>
  </si>
  <si>
    <t>Свердловская область, г.Березовский, ул.Березовский тракт,  д.1, Рудник</t>
  </si>
  <si>
    <t>Регистрационная запись о праве БГО №66-01/01-214/2001-76 от 31.10.2001</t>
  </si>
  <si>
    <t>65 412 000 ОП МГ 45150</t>
  </si>
  <si>
    <t>65 412 000 ОП МГ 46501</t>
  </si>
  <si>
    <t>66:35:0000000:2269</t>
  </si>
  <si>
    <t>Свердловская область, Березовский городской округ, п.Островное, ул.Гоголя</t>
  </si>
  <si>
    <t>Свидетельство о государственной регистрации права БГО №658443 от 10.12.2012</t>
  </si>
  <si>
    <t>65 412 013 ОП МГ 56867</t>
  </si>
  <si>
    <t>66:35:0000000:2367</t>
  </si>
  <si>
    <t>Свердловская область, Березовский городской округ, п.Островное, ул.Крылосова</t>
  </si>
  <si>
    <t>Свидетельство о государственной регистрации права БГО №772191 от 29.12.2012</t>
  </si>
  <si>
    <t>65 412 013 ОП МГ 56869</t>
  </si>
  <si>
    <t>66:35:0000000:2268</t>
  </si>
  <si>
    <t>Свердловская область, Березовский городской округ, п.Островное, ул.Октябрьская</t>
  </si>
  <si>
    <t>Свидетельство о государственной регистрации права БГО №658444 от 10.12.2012</t>
  </si>
  <si>
    <t>65 412 013 ОП МГ 56870</t>
  </si>
  <si>
    <t>66:35:0000000:2267</t>
  </si>
  <si>
    <t>Свердловская область, Березовский городской округ, п.Островное, ул.Первомайская</t>
  </si>
  <si>
    <t>Свидетельство о государственной регистрации права БГО №658442 от 10.12.2012</t>
  </si>
  <si>
    <t>65 412 013 ОП МГ 56871</t>
  </si>
  <si>
    <t>66:35:0000000:2266</t>
  </si>
  <si>
    <t>Свердловская область, Березовский городской округ, п.Островное, ул.Рыбаков</t>
  </si>
  <si>
    <t>Свидетельство о государственной регистрации права БГО №658451 от 10.12.2012</t>
  </si>
  <si>
    <t>65 412 013 ОП МГ 56872</t>
  </si>
  <si>
    <t>66:35:0000000:2265</t>
  </si>
  <si>
    <t>Свердловская область, Березовский городской округ, п.Островное, ул.Строителей</t>
  </si>
  <si>
    <t>Свидетельство о государственной регистрации права БГО №658452 от 10.12.2012</t>
  </si>
  <si>
    <t>65 412 013 ОП МГ 56873</t>
  </si>
  <si>
    <t>66:35:0000000:2377</t>
  </si>
  <si>
    <t>Свердловская область, Березовский городской округ, п.Солнечный, ул.Хохрякова</t>
  </si>
  <si>
    <t>Свидетельство о государственной регистрации права БГО №772176 от 28.12.2012</t>
  </si>
  <si>
    <t>65 412 015 ОП МГ 56874</t>
  </si>
  <si>
    <t>66:35:0000000:2364</t>
  </si>
  <si>
    <t>Свердловская область, Березовский городской округ, п.Солнечный, ул.Розы Люксембург</t>
  </si>
  <si>
    <t>Свидетельство о государственной регистрации права БГО №772309 от 29.12.2012</t>
  </si>
  <si>
    <t>65 412 015 ОП МГ 56875</t>
  </si>
  <si>
    <t>66:35:0000000:2365</t>
  </si>
  <si>
    <t>Свердловская область, Березовский городской округ, п.Солнечный, ул.Ворошилова</t>
  </si>
  <si>
    <t>Свидетельство о государственной регистрации права БГО №772310 от 29.12.2012</t>
  </si>
  <si>
    <t>65 412 015 ОП МГ 56876</t>
  </si>
  <si>
    <t>66:35:0000000:2257</t>
  </si>
  <si>
    <t>Свердловская область, Березовский городской округ, п.Солнечный, Восточная промзона</t>
  </si>
  <si>
    <t>Свидетельство о государственной регистрации права БГО №658410 от 06.12.2012</t>
  </si>
  <si>
    <t>65 412 015 ОП МГ 56877</t>
  </si>
  <si>
    <t>66:35:0000000:2259</t>
  </si>
  <si>
    <t>Свердловская область, Березовский городской округ, п.Солнечный, ул.Новая</t>
  </si>
  <si>
    <t>Свидетельство о государственной регистрации права БГО №658409 от 06.12.2012</t>
  </si>
  <si>
    <t>65 412 015 ОП МГ 56878</t>
  </si>
  <si>
    <t>66:35:0000000:2260</t>
  </si>
  <si>
    <t>Свердловская область, Березовский городской округ, п.Солнечный, ул.Мира</t>
  </si>
  <si>
    <t>Свидетельство о государственной регистрации права БГО №658413 от 06.12.2012</t>
  </si>
  <si>
    <t>65 412 015 ОП МГ 56879</t>
  </si>
  <si>
    <t>66:35:0000000:2256</t>
  </si>
  <si>
    <t>Свердловская область, Березовский городской округ, п.Старопышминск, ул.Прокатчиков</t>
  </si>
  <si>
    <t>Свидетельство о государственной регистрации права БГО №658412 от 06.12.2012</t>
  </si>
  <si>
    <t>65 412 017 ОП МГ 56881</t>
  </si>
  <si>
    <t>66:35:0000000:2382</t>
  </si>
  <si>
    <t>Свердловская область, Березовский городской округ, п.Старопышминск, ул.Цветочная</t>
  </si>
  <si>
    <t>Свидетельство о государственной регистрации права БГО №772302 от 29.12.2012</t>
  </si>
  <si>
    <t>65 412 017 ОП МГ 56882</t>
  </si>
  <si>
    <t>66:35:0000000:2258</t>
  </si>
  <si>
    <t>Свердловская область, Березовский городской округ, п.Старопышминск, ул.Сосновая</t>
  </si>
  <si>
    <t>Свидетельство о государственной регистрации права БГО №658411 от 06.12.2012</t>
  </si>
  <si>
    <t>65 412 017 ОП МГ 56885</t>
  </si>
  <si>
    <t>66:35:0000000:2383</t>
  </si>
  <si>
    <t>Свердловская область, Березовский городской округ, п.Старопышминск, ул.Солнечная</t>
  </si>
  <si>
    <t>Свидетельство о государственной регистрации права БГО №772335 от 29.12.2012</t>
  </si>
  <si>
    <t>65 412 017 ОП МГ 56887</t>
  </si>
  <si>
    <t>66:35:0000000:2384</t>
  </si>
  <si>
    <t>Свердловская область, Березовский городской округ, п.Старопышминск, ул.Советская</t>
  </si>
  <si>
    <t>Свидетельство о государственной регистрации права БГО №772336 от 29.12.2012</t>
  </si>
  <si>
    <t>65 412 017 ОП МГ 56888</t>
  </si>
  <si>
    <t>66:35:0000000:2254</t>
  </si>
  <si>
    <t>Свердловская область, Березовский городской округ, п.Старопышминск, ул.Максима Горького</t>
  </si>
  <si>
    <t>Свидетельство о государственной регистрации права БГО №658232 от 04.12.2012</t>
  </si>
  <si>
    <t>65 412 017 ОП МГ 56889</t>
  </si>
  <si>
    <t>66:35:0000000:2255</t>
  </si>
  <si>
    <t>Свердловская область, Березовский городской округ, п.Старопышминск, ул.Металлистов</t>
  </si>
  <si>
    <t>Свидетельство о государственной регистрации права БГО №658236 от 04.12.2012</t>
  </si>
  <si>
    <t>65 412 017 ОП МГ 56890</t>
  </si>
  <si>
    <t xml:space="preserve">66:35:0222003:624 </t>
  </si>
  <si>
    <t>Свердловская область, Березовский городской округ, п.Старопышминск, ул.Набережная</t>
  </si>
  <si>
    <t>Свидетельство о государственной регистрации права БГО №658233 от 04.12.2012</t>
  </si>
  <si>
    <t>65 412 017 ОП МГ 56891</t>
  </si>
  <si>
    <t>66:35:0000000:2262</t>
  </si>
  <si>
    <t>Свердловская область, Березовский городской округ, п.Старопышминск, ул.Новая</t>
  </si>
  <si>
    <t>Свидетельство о государственной регистрации права БГО №658449 от 10.12.2012</t>
  </si>
  <si>
    <t>65 412 017 ОП МГ 56892</t>
  </si>
  <si>
    <t>66:35:0000000:2263</t>
  </si>
  <si>
    <t>Свердловская область, Березовский городской округ, п.Старопышминск, ул.Одинарка</t>
  </si>
  <si>
    <t>Свидетельство о государственной регистрации права БГО №658448 от 10.12.2012</t>
  </si>
  <si>
    <t>65 412 017 ОП МГ 56893</t>
  </si>
  <si>
    <t>66:35:0222002:1174</t>
  </si>
  <si>
    <t>Свердловская область, Березовский городской округ, п.Старопышминск, ул.Партизан</t>
  </si>
  <si>
    <t>Свидетельство о государственной регистрации права БГО №658237 от 04.12.2012</t>
  </si>
  <si>
    <t>65 412 017 ОП МГ 56894</t>
  </si>
  <si>
    <t>66:35:0000000:2261</t>
  </si>
  <si>
    <t>Свердловская область, Березовский городской округ, п.Старопышминск, ул.Луговая</t>
  </si>
  <si>
    <t>Свидетельство о государственной регистрации права БГО №658450 от 10.12.2012</t>
  </si>
  <si>
    <t>65 412 017 ОП МГ 56895</t>
  </si>
  <si>
    <t>66:35:0000000:2264</t>
  </si>
  <si>
    <t>Свердловская область, Березовский городской округ, п.Старопышминск, ул.Лесная поляна</t>
  </si>
  <si>
    <t>Свидетельство о государственной регистрации права БГО №658447 от 10.12.2012</t>
  </si>
  <si>
    <t>65 412 017 ОП МГ 56896</t>
  </si>
  <si>
    <t>66:35:0000000:2270</t>
  </si>
  <si>
    <t>Свердловская область, Березовский городской округ, п.Старопышминск, ул.Леонтьева</t>
  </si>
  <si>
    <t>Свидетельство о государственной регистрации права БГО №658446 от 10.12.2012</t>
  </si>
  <si>
    <t>65 412 017 ОП МГ 56897</t>
  </si>
  <si>
    <t>66:35:0000000:2277</t>
  </si>
  <si>
    <t>Свердловская область, Березовский городской округ, п.Старопышминск, ул.Красных Героев</t>
  </si>
  <si>
    <t>Свидетельство о государственной регистрации права БГО №658516 от 12.12.2012</t>
  </si>
  <si>
    <t>65 412 017 ОП МГ 56898</t>
  </si>
  <si>
    <t>66:35:0000000:2279</t>
  </si>
  <si>
    <t>Свердловская область, Березовский городской округ, п.Старопышминск, ул.Клубничная</t>
  </si>
  <si>
    <t>Свидетельство о государственной регистрации права БГО №658514 от 12.12.2012</t>
  </si>
  <si>
    <t>65 412 017 ОП МГ 56899</t>
  </si>
  <si>
    <t>66:35:0000000:2281</t>
  </si>
  <si>
    <t>Свердловская область, Березовский городской округ, п.Старопышминск, ул.Клубная</t>
  </si>
  <si>
    <t>Свидетельство о государственной регистрации права БГО №658519 от 12.12.2012</t>
  </si>
  <si>
    <t>65 412 017 ОП МГ 56900</t>
  </si>
  <si>
    <t>66:35:0000000:2282</t>
  </si>
  <si>
    <t>Свердловская область, Березовский городской округ, п.Старопышминск, ул.Земляничная</t>
  </si>
  <si>
    <t>Свидетельство о государственной регистрации права БГО №658517 от 12.12.2012</t>
  </si>
  <si>
    <t>65 412 017 ОП МГ 56901</t>
  </si>
  <si>
    <t>66:35:0000000:2376</t>
  </si>
  <si>
    <t>Свердловская область, Березовский городской округ, п.Старопышминск, ул.Еловая</t>
  </si>
  <si>
    <t>Свидетельство о государственной регистрации права БГО №772190 от 29.12.2012</t>
  </si>
  <si>
    <t>65 412 017 ОП МГ 56902</t>
  </si>
  <si>
    <t>66:35:0000000:2280</t>
  </si>
  <si>
    <t>Свердловская область, Березовский городской округ, п.Старопышминск, ул.Восточная</t>
  </si>
  <si>
    <t>Свидетельство о государственной регистрации права БГО №658525 от 12.12.2012</t>
  </si>
  <si>
    <t>65 412 017 ОП МГ 56903</t>
  </si>
  <si>
    <t xml:space="preserve">66:35:0222003:623 </t>
  </si>
  <si>
    <t>Свердловская область, Березовский городской округ, п.Старопышминск, ул.Волкова</t>
  </si>
  <si>
    <t>Свидетельство о государственной регистрации права БГО №658234 от 04.12.2012</t>
  </si>
  <si>
    <t>65 412 017 ОП МГ 56904</t>
  </si>
  <si>
    <t>66:35:0000000:2381</t>
  </si>
  <si>
    <t>Свердловская область, Березовский городской округ, п.Старопышминск, ул.Вокзальная</t>
  </si>
  <si>
    <t>Свидетельство о государственной регистрации права БГО №772301 от 29.12.2012</t>
  </si>
  <si>
    <t>65 412 017 ОП МГ 56906</t>
  </si>
  <si>
    <t>66:35:0000000:2278</t>
  </si>
  <si>
    <t>Свердловская область, Березовский городской округ, п.Старопышминск, ул.Брусничная</t>
  </si>
  <si>
    <t>Свидетельство о государственной регистрации права БГО №658518 от 12.12.2012</t>
  </si>
  <si>
    <t>65 412 017 ОП МГ 56907</t>
  </si>
  <si>
    <t>66:35:0000000:2276</t>
  </si>
  <si>
    <t>Свердловская область, Березовский городской округ, п.Старопышминск, пер.Нагорный</t>
  </si>
  <si>
    <t>Свидетельство о государственной регистрации права БГО №658515 от 12.12.2012</t>
  </si>
  <si>
    <t>65 412 017 ОП МГ 56908</t>
  </si>
  <si>
    <t>66:35:0000000:2385</t>
  </si>
  <si>
    <t>Свердловская область, Березовский городской округ, п.Безречный, 55 квартал Монетного лесничества</t>
  </si>
  <si>
    <t>Свидетельство о государственной регистрации права БГО №772314 от 29.12.2012</t>
  </si>
  <si>
    <t>65 412 001 ОП МГ 56948</t>
  </si>
  <si>
    <t>66:35:0000000:2271</t>
  </si>
  <si>
    <t>Свердловская область, Березовский городской округ, п.Безречный, ул.Железнодорожников</t>
  </si>
  <si>
    <t>Свидетельство о государственной регистрации права БГО №658520 от 12.12.2012</t>
  </si>
  <si>
    <t>65 412 001 ОП МГ 56961</t>
  </si>
  <si>
    <t>66:35:0000000:2273</t>
  </si>
  <si>
    <t>Свердловская область, Березовский городской округ, п.Безречный, ул.Новая</t>
  </si>
  <si>
    <t>Свидетельство о государственной регистрации права БГО №658523 от 12.12.2012</t>
  </si>
  <si>
    <t>65 412 001 ОП МГ 56962</t>
  </si>
  <si>
    <t>66:35:0000000:2274</t>
  </si>
  <si>
    <t>Свердловская область, Березовский городской округ, п.Безречный, ул.Профсоюзная</t>
  </si>
  <si>
    <t>Свидетельство о государственной регистрации права БГО №658522 от 12.12.2012</t>
  </si>
  <si>
    <t>65 412 001 ОП МГ 56963</t>
  </si>
  <si>
    <t>66:35:0000000:2272</t>
  </si>
  <si>
    <t>Свердловская область, Березовский городской округ, п.Безречный, ул.Революционная</t>
  </si>
  <si>
    <t>Свидетельство о государственной регистрации права БГО №658521 от 12.12.2012</t>
  </si>
  <si>
    <t>65 412 001 ОП МГ 56964</t>
  </si>
  <si>
    <t>66:35:0000000:2275</t>
  </si>
  <si>
    <t>Свердловская область, Березовский городской округ, п.Безречный, ул.Советская</t>
  </si>
  <si>
    <t>Свидетельство о государственной регистрации права БГО №658524 от 12.12.2012</t>
  </si>
  <si>
    <t>65 412 001 ОП МГ 56965</t>
  </si>
  <si>
    <t>66:35:0000000:2300</t>
  </si>
  <si>
    <t>Свердловская область, Березовский городской округ, п.Безречный, ул.Уральская</t>
  </si>
  <si>
    <t>Свидетельство о государственной регистрации права БГО №658552 от 14.12.2012</t>
  </si>
  <si>
    <t>65 412 001 ОП МГ 56966</t>
  </si>
  <si>
    <t>66:35:0000000:2297</t>
  </si>
  <si>
    <t>Свердловская область, Березовский городской округ, п.Безречный, ул.Фрунзе</t>
  </si>
  <si>
    <t>Свидетельство о государственной регистрации права БГО №771705 от 14.12.2012</t>
  </si>
  <si>
    <t>65 412 001 ОП МГ 56967</t>
  </si>
  <si>
    <t>66:35:0000000:2361</t>
  </si>
  <si>
    <t>Свердловская область, Березовский городской округ, п.Безречный, ул.Центральная</t>
  </si>
  <si>
    <t>Свидетельство о государственной регистрации права БГО №772312 от 29.12.2012</t>
  </si>
  <si>
    <t>65 412 001 ОП МГ 56968</t>
  </si>
  <si>
    <t>66:35:0000000:2293</t>
  </si>
  <si>
    <t>Свердловская область, Березовский городской округ, п.Зеленый Дол, ул.Малышева</t>
  </si>
  <si>
    <t>Свидетельство о государственной регистрации права БГО №771709 от 14.12.2012</t>
  </si>
  <si>
    <t>65 412 002 ОП МГ 56969</t>
  </si>
  <si>
    <t>66:35:0000000:2303</t>
  </si>
  <si>
    <t>Свердловская область, Березовский городской округ, п.Зеленый Дол, ул.Лермонтова</t>
  </si>
  <si>
    <t>Свидетельство о государственной регистрации права БГО №658549 от 14.12.2012</t>
  </si>
  <si>
    <t>65 412 002 ОП МГ 56970</t>
  </si>
  <si>
    <t>66:35:0000000:2299</t>
  </si>
  <si>
    <t>Свердловская область, Березовский городской округ, п.Зеленый Дол, ул.Февральская</t>
  </si>
  <si>
    <t>Свидетельство о государственной регистрации права БГО №771703 от 14.12.2012</t>
  </si>
  <si>
    <t>65 412 002 ОП МГ 56971</t>
  </si>
  <si>
    <t>66:35:0000000:2302</t>
  </si>
  <si>
    <t>Свердловская область, Березовский городской округ, п.Ключевск, пер.Больничный</t>
  </si>
  <si>
    <t>Свидетельство о государственной регистрации права БГО №658550 от 14.12.2012</t>
  </si>
  <si>
    <t>65 412 004 ОП МГ 56983</t>
  </si>
  <si>
    <t>66:35:0000000:2301</t>
  </si>
  <si>
    <t>Свердловская область, Березовский городской округ, п.Ключевск, пер.Заводской</t>
  </si>
  <si>
    <t>Свидетельство о государственной регистрации права БГО №658551 от 14.12.2012</t>
  </si>
  <si>
    <t>65 412 004 ОП МГ 56984</t>
  </si>
  <si>
    <t>66:35:0000000:2294</t>
  </si>
  <si>
    <t>Свердловская область, Березовский городской округ, п.Ключевск, пер.Первомайский</t>
  </si>
  <si>
    <t>Свидетельство о государственной регистрации права БГО №771708 от 14.12.2012</t>
  </si>
  <si>
    <t>65 412 004 ОП МГ 56985</t>
  </si>
  <si>
    <t>66:35:0000000:2295</t>
  </si>
  <si>
    <t>Свердловская область, Березовский городской округ, п.Ключевск, пер.Школьный</t>
  </si>
  <si>
    <t>Свидетельство о государственной регистрации права БГО №771707 от 14.12.2012</t>
  </si>
  <si>
    <t>65 412 004 ОП МГ 56986</t>
  </si>
  <si>
    <t>66:35:0000000:2366</t>
  </si>
  <si>
    <t>Свердловская область, Березовский городской округ, п.Ключевск, ул.8 Марта</t>
  </si>
  <si>
    <t>Свидетельство о государственной регистрации права БГО №772311 от 29.12.2012</t>
  </si>
  <si>
    <t>65 412 004 ОП МГ 56987</t>
  </si>
  <si>
    <t>66:35:0000000:2362</t>
  </si>
  <si>
    <t>Свердловская область, Березовский городской округ, п.Ключевск, ул.Вокзальная</t>
  </si>
  <si>
    <t>Свидетельство о государственной регистрации права БГО №772313 от 29.12.2012</t>
  </si>
  <si>
    <t>65 412 004 ОП МГ 56988</t>
  </si>
  <si>
    <t>66:35:0000000:2296</t>
  </si>
  <si>
    <t>Свердловская область, Березовский городской округ, п.Ключевск, ул.Гоголя</t>
  </si>
  <si>
    <t>Свидетельство о государственной регистрации права БГО №771706 от 14.12.2012</t>
  </si>
  <si>
    <t>65 412 004 ОП МГ 56989</t>
  </si>
  <si>
    <t>66:35:0000000:2298</t>
  </si>
  <si>
    <t>Свердловская область, Березовский городской округ, п.Ключевск, ул.Дачная</t>
  </si>
  <si>
    <t>Свидетельство о государственной регистрации права БГО №771704 от 14.12.2012</t>
  </si>
  <si>
    <t>65 412 004 ОП МГ 56990</t>
  </si>
  <si>
    <t>66:35:0000000:2305</t>
  </si>
  <si>
    <t>Свердловская область, Березовский городской округ, п.Ключевск, ул.Западная</t>
  </si>
  <si>
    <t>Свидетельство о государственной регистрации права БГО №658547 от 14.12.2012</t>
  </si>
  <si>
    <t>65 412 004 ОП МГ 56991</t>
  </si>
  <si>
    <t>66:35:0000000:2304</t>
  </si>
  <si>
    <t>Свердловская область, Березовский городской округ, п.Ключевск, ул .Красноармейская</t>
  </si>
  <si>
    <t>Свидетельство о государственной регистрации права БГО №658548 от 14.12.2012</t>
  </si>
  <si>
    <t>65 412 004 ОП МГ 56992</t>
  </si>
  <si>
    <t>66:35:0000000:2373</t>
  </si>
  <si>
    <t>Свердловская область, Березовский городской округ, п.Ключевск, ул.Лесная</t>
  </si>
  <si>
    <t>Свидетельство о государственной регистрации права БГО №772337 от 29.12.2012</t>
  </si>
  <si>
    <t>65 412 004 ОП МГ 56994</t>
  </si>
  <si>
    <t>Свердловская область, Березовский городской округ, п.Ключевск, ул.Мамина-Сибиряка</t>
  </si>
  <si>
    <t>Свидетельство о государственной регистрации права БГО №772116 от 25.12.2012</t>
  </si>
  <si>
    <t>65 412 004 ОП МГ 56995</t>
  </si>
  <si>
    <t>66:35:0000000:2350</t>
  </si>
  <si>
    <t>Свердловская область, Березовский городской округ, п.Ключевск, ул.Молодежная</t>
  </si>
  <si>
    <t>Свидетельство о государственной регистрации права БГО №772122 от 25.12.2012</t>
  </si>
  <si>
    <t>65 412 004 ОП МГ 56996</t>
  </si>
  <si>
    <t>66:35:0000000:2330</t>
  </si>
  <si>
    <t>Свердловская область, Березовский городской округ, п.Ключевск, ул.Новая</t>
  </si>
  <si>
    <t>Свидетельство о государственной регистрации права БГО №772008 от 22.12.2012</t>
  </si>
  <si>
    <t>65 412 004 ОП МГ 56997</t>
  </si>
  <si>
    <t>66:35:0000000:2320</t>
  </si>
  <si>
    <t>Свердловская область, Березовский городской округ, п.Ключевск, ул.Октябрьская</t>
  </si>
  <si>
    <t>Свидетельство о государственной регистрации права БГО №771852 от 21.12.2012</t>
  </si>
  <si>
    <t>65 412 004 ОП МГ 56998</t>
  </si>
  <si>
    <t>66:35:0000000:2322</t>
  </si>
  <si>
    <t>Свердловская область, Березовский городской округ, п.Ключевск, ул.Первомайская</t>
  </si>
  <si>
    <t>Свидетельство о государственной регистрации права БГО №772009 от 22.12.2012</t>
  </si>
  <si>
    <t>65 412 004 ОП МГ 56999</t>
  </si>
  <si>
    <t>66:35:0000000:2329</t>
  </si>
  <si>
    <t>Свердловская область, Березовский городской округ, п.Ключевск, ул.Садовая</t>
  </si>
  <si>
    <t>Свидетельство о государственной регистрации права БГО №772006 от 22.12.2012</t>
  </si>
  <si>
    <t>65 412 004 ОП МГ 57000</t>
  </si>
  <si>
    <t>66:35:0000000:2375</t>
  </si>
  <si>
    <t>Свердловская область, Березовский городской округ, п.Ключевск, ул.Советская</t>
  </si>
  <si>
    <t>Свидетельство о государственной регистрации права БГО №772189 от 29.12.2012</t>
  </si>
  <si>
    <t>65 412 004 ОП МГ 57001</t>
  </si>
  <si>
    <t>66:35:0000000:2326</t>
  </si>
  <si>
    <t>Свердловская область, Березовский городской округ, п.Ключевск, ул.Солнечная</t>
  </si>
  <si>
    <t>Свидетельство о государственной регистрации права БГО №772004 от 21.12.2012</t>
  </si>
  <si>
    <t>65 412 004 ОП МГ 57002</t>
  </si>
  <si>
    <t>66:35:0000000:2327</t>
  </si>
  <si>
    <t>Свердловская область, Березовский городской округ, п.Ключевск, ул.Строителей</t>
  </si>
  <si>
    <t>Свидетельство о государственной регистрации права БГО №772005 от 22.12.2012</t>
  </si>
  <si>
    <t>65 412 004 ОП МГ 57003</t>
  </si>
  <si>
    <t>66:35:0000000:2374</t>
  </si>
  <si>
    <t>Свердловская область, Березовский городской округ, п.Ключевск, ул.Трудовая</t>
  </si>
  <si>
    <t>Свидетельство о государственной регистрации права БГО №772188 от 29.12.2012</t>
  </si>
  <si>
    <t>65 412 004 ОП МГ 57004</t>
  </si>
  <si>
    <t>66:35:0000000:2328</t>
  </si>
  <si>
    <t>Свердловская область, Березовский городской округ, п.Ключевск, ул.Хохрякова</t>
  </si>
  <si>
    <t>Свидетельство о государственной регистрации права БГО №772007 от 22.12.2012</t>
  </si>
  <si>
    <t>65 412 004 ОП МГ 57005</t>
  </si>
  <si>
    <t>66:35:0000000:2292</t>
  </si>
  <si>
    <t>Свердловская область, Березовский городской округ, п.Ключевск, ул.Чернышева</t>
  </si>
  <si>
    <t>Свидетельство о государственной регистрации права БГО №771751 от 19.12.2012</t>
  </si>
  <si>
    <t>65 412 004 ОП МГ 57006</t>
  </si>
  <si>
    <t>66:35:0000000:2291</t>
  </si>
  <si>
    <t>Свердловская область, Березовский городской округ, п.Ключевск, ул.Школьная</t>
  </si>
  <si>
    <t>Свидетельство о государственной регистрации права БГО №771753 от 19.12.2012</t>
  </si>
  <si>
    <t>65 412 004 ОП МГ 57007</t>
  </si>
  <si>
    <t>66:35:0000000:2290</t>
  </si>
  <si>
    <t>Свердловская область, Березовский городской округ, п.Лосиный, ул.1 Мая</t>
  </si>
  <si>
    <t>Свидетельство о государственной регистрации права БГО №771750 от 19.12.2012</t>
  </si>
  <si>
    <t>65 412 007 ОП МГ 57008</t>
  </si>
  <si>
    <t>66:35:0000000:2289</t>
  </si>
  <si>
    <t>Свердловская область, Березовский городской округ, п.Малиновка, ул.1 Мая</t>
  </si>
  <si>
    <t>Свидетельство о государственной регистрации права БГО №771752 от 19.12.2012</t>
  </si>
  <si>
    <t>65 412 007 ОП МГ 57009</t>
  </si>
  <si>
    <t>66:35:0000000:2288</t>
  </si>
  <si>
    <t>Свердловская область, Березовский городской округ, п.Лосиный, ул.Андреева</t>
  </si>
  <si>
    <t>Свидетельство о государственной регистрации права БГО №771749 от 19.12.2012</t>
  </si>
  <si>
    <t>65 412 007 ОП МГ 57010</t>
  </si>
  <si>
    <t>66:35:0000000:2323</t>
  </si>
  <si>
    <t>Свердловская область, Березовский городской округ, п.Лосиный, ул.Карбышева</t>
  </si>
  <si>
    <t>Свидетельство о государственной регистрации права БГО №771851 от 21.12.2012</t>
  </si>
  <si>
    <t>65 412 007 ОП МГ 57011</t>
  </si>
  <si>
    <t>66:35:0000000:2324</t>
  </si>
  <si>
    <t>Свердловская область, Березовский городской округ, п.Лосиный, ул.Карла Маркса</t>
  </si>
  <si>
    <t>Свидетельство о государственной регистрации права БГО №772003 от 21.12.2012</t>
  </si>
  <si>
    <t>65 412 007 ОП МГ 57012</t>
  </si>
  <si>
    <t>66:35:0000000:2325</t>
  </si>
  <si>
    <t>Свердловская область, Березовский городской округ, п.Лосиный, ул.Комсомольская</t>
  </si>
  <si>
    <t>Свидетельство о государственной регистрации права БГО №771850 от 21.12.2012</t>
  </si>
  <si>
    <t>65 412 007 ОП МГ 57013</t>
  </si>
  <si>
    <t>66:35:0000000:2337</t>
  </si>
  <si>
    <t>Свердловская область, Березовский городской округ, п.Малиновка, ул. Красноармейская</t>
  </si>
  <si>
    <t>Свидетельство о государственной регистрации права БГО №772120 от 25.12.2012</t>
  </si>
  <si>
    <t>65 412 007 ОП МГ 57032</t>
  </si>
  <si>
    <t>66:35:0000000:2342</t>
  </si>
  <si>
    <t>Свердловская область, Березовский городской округ, п.Лосиный, ул.Лесная</t>
  </si>
  <si>
    <t>Свидетельство о государственной регистрации права БГО №772128 от 25.12.2012</t>
  </si>
  <si>
    <t>65 412 007 ОП МГ 57033</t>
  </si>
  <si>
    <t>66:35:0000000:2340</t>
  </si>
  <si>
    <t>Свердловская область, Березовский городской округ, п.Лосиный, ул.Луговая</t>
  </si>
  <si>
    <t>Свидетельство о государственной регистрации права БГО №772125 от 25.12.2012</t>
  </si>
  <si>
    <t>65 412 007 ОП МГ 57034</t>
  </si>
  <si>
    <t>66:35:0000000:2341</t>
  </si>
  <si>
    <t>Свердловская область, Березовский городской округ, п.Лосиный, ул.Максима Горького</t>
  </si>
  <si>
    <t>Свидетельство о государственной регистрации права БГО №772127 от 25.12.2012</t>
  </si>
  <si>
    <t>65 412 007 ОП МГ 57036</t>
  </si>
  <si>
    <t>66:35:0000000:2344</t>
  </si>
  <si>
    <t>Свердловская область, Березовский городской округ, п.Лосиный, ул.Октябрьская</t>
  </si>
  <si>
    <t>Свидетельство о государственной регистрации права БГО №772115 от 25.12.2012</t>
  </si>
  <si>
    <t>65 412 007 ОП МГ 57037</t>
  </si>
  <si>
    <t>66:35:0000000:2333</t>
  </si>
  <si>
    <t>Свердловская область, Березовский городской округ, п.Малиновка, ул.Октябрьская</t>
  </si>
  <si>
    <t>Свидетельство о государственной регистрации права БГО №772028 от 24.12.2012</t>
  </si>
  <si>
    <t>65 412 007 ОП МГ 57039</t>
  </si>
  <si>
    <t>66:35:0000000:2332</t>
  </si>
  <si>
    <t>Свердловская область, Березовский городской округ, п.Лосиный, ул.Олега Соколова</t>
  </si>
  <si>
    <t>Свидетельство о государственной регистрации права БГО №772027 от 24.12.2012</t>
  </si>
  <si>
    <t>65 412 007 ОП МГ 57040</t>
  </si>
  <si>
    <t>66:35:0000000:2331</t>
  </si>
  <si>
    <t>Свердловская область, Березовский городской округ, п.Лосиный, ул.Пионерская</t>
  </si>
  <si>
    <t>Свидетельство о государственной регистрации права БГО №772029 от 24.12.2012</t>
  </si>
  <si>
    <t>65 412 007 ОП МГ 57041</t>
  </si>
  <si>
    <t>66:35:0000000:2311</t>
  </si>
  <si>
    <t>Свердловская область, Березовский городской округ, п.Лосиный, ул.Пушкина</t>
  </si>
  <si>
    <t>Свидетельство о государственной регистрации права БГО №772110 от 24.12.2012</t>
  </si>
  <si>
    <t>65 412 007 ОП МГ 57042</t>
  </si>
  <si>
    <t>66:35:0000000:2313</t>
  </si>
  <si>
    <t>Свердловская область, Березовский городской округ, п.Лосиный, ул.Саши Мячева</t>
  </si>
  <si>
    <t>Свидетельство о государственной регистрации права БГО №772111 от 24.12.2012</t>
  </si>
  <si>
    <t>65 412 007 ОП МГ 57043</t>
  </si>
  <si>
    <t>66:35:0000000:2315</t>
  </si>
  <si>
    <t>Свердловская область, Березовский городской округ, п.Лосиный, ул.Свободы</t>
  </si>
  <si>
    <t>Свидетельство о государственной регистрации права БГО №772112 от 24.12.2012</t>
  </si>
  <si>
    <t>65 412 007 ОП МГ 57044</t>
  </si>
  <si>
    <t>66:35:0000000:2343</t>
  </si>
  <si>
    <t>Свердловская область, Березовский городской округ, п.Лосиный, ул.Строителей</t>
  </si>
  <si>
    <t>Свидетельство о государственной регистрации права БГО №772118 от 25.12.2012</t>
  </si>
  <si>
    <t>65 412 007 ОП МГ 57046</t>
  </si>
  <si>
    <t>66:35:0000000:2358</t>
  </si>
  <si>
    <t>Свердловская область, Березовский городской округ, п.Монетный, ул.Строителей</t>
  </si>
  <si>
    <t>Свидетельство о государственной регистрации права БГО №772142 от 27.12.2012</t>
  </si>
  <si>
    <t>65 412 010 ОП МГ 57050</t>
  </si>
  <si>
    <t>66:35:0000000:2357</t>
  </si>
  <si>
    <t>Свердловская область, Березовский городской округ, п.Монетный, ул.Сосновая</t>
  </si>
  <si>
    <t>Свидетельство о государственной регистрации права БГО №772143 от 27.12.2012</t>
  </si>
  <si>
    <t>65 412 010 ОП МГ 57051</t>
  </si>
  <si>
    <t>66:35:0000000:2356</t>
  </si>
  <si>
    <t>Свердловская область, Березовский городской округ, п.Монетный, ул.Трудовая</t>
  </si>
  <si>
    <t>Свидетельство о государственной регистрации права БГО №772144 от 27.12.2012</t>
  </si>
  <si>
    <t>65 412 010 ОП МГ 57052</t>
  </si>
  <si>
    <t>66:35:0000000:2355</t>
  </si>
  <si>
    <t>Свердловская область, Березовский городской округ, п.Монетный, ул.Уральская</t>
  </si>
  <si>
    <t>Свидетельство о государственной регистрации права БГО №772145 от 27.12.2012</t>
  </si>
  <si>
    <t>65 412 010 ОП МГ 57053</t>
  </si>
  <si>
    <t>66:35:0000000:2354</t>
  </si>
  <si>
    <t>Свердловская область, Березовский городской округ, п.Монетный, ул.Хохрякова</t>
  </si>
  <si>
    <t>Свидетельство о государственной регистрации права БГО №772146 от 27.12.2012</t>
  </si>
  <si>
    <t>65 412 010 ОП МГ 57072</t>
  </si>
  <si>
    <t>66:35:0000000:2353</t>
  </si>
  <si>
    <t>Свердловская область, Березовский городской округ, п.Монетный, ул.Южная</t>
  </si>
  <si>
    <t>Свидетельство о государственной регистрации права БГО №772147 от 27.12.2012</t>
  </si>
  <si>
    <t>65 412 010 ОП МГ 57073</t>
  </si>
  <si>
    <t>66:35:0000000:2352</t>
  </si>
  <si>
    <t>Свердловская область, Березовский городской округ, п.Монетный, ул.Западная</t>
  </si>
  <si>
    <t>Свидетельство о государственной регистрации права БГО №772148 от 27.12.2012</t>
  </si>
  <si>
    <t>65 412 010 ОП МГ 57074</t>
  </si>
  <si>
    <t>66:35:0000000:2351</t>
  </si>
  <si>
    <t>Свердловская область, Березовский городской округ, п.Монетный, ул.Свободы</t>
  </si>
  <si>
    <t>Свидетельство о государственной регистрации права БГО №772149 от 27.12.2012</t>
  </si>
  <si>
    <t>65 412 010 ОП МГ 57075</t>
  </si>
  <si>
    <t>66:35:0000000:2378</t>
  </si>
  <si>
    <t>Свердловская область, Березовский городской округ, п.Монетный, ул.Северная</t>
  </si>
  <si>
    <t>Свидетельство о государственной регистрации права БГО №772305 от 29.12.2012</t>
  </si>
  <si>
    <t>65 412 010 ОП МГ 57077</t>
  </si>
  <si>
    <t>66:35:0000000:2379</t>
  </si>
  <si>
    <t>Свердловская область, Березовский городской округ, п.Монетный, ул.Сиреневая</t>
  </si>
  <si>
    <t>Свидетельство о государственной регистрации права БГО №772307 от 29.12.2012</t>
  </si>
  <si>
    <t>65 412 010 ОП МГ 57079</t>
  </si>
  <si>
    <t>66:35:0000000:2316</t>
  </si>
  <si>
    <t>Свердловская область, Березовский городской округ, п.Монетный, ул.Советская</t>
  </si>
  <si>
    <t>Свидетельство о государственной регистрации права БГО №772132 от 26.12.2012</t>
  </si>
  <si>
    <t>65 412 010 ОП МГ 57080</t>
  </si>
  <si>
    <t>66:35:0000000:2360</t>
  </si>
  <si>
    <t>Свердловская область, Березовский городской округ, п.Монетный, ул.Солнечная</t>
  </si>
  <si>
    <t>Свидетельство о государственной регистрации права БГО №772140 от 27.12.2012</t>
  </si>
  <si>
    <t>65 412 010 ОП МГ 57081</t>
  </si>
  <si>
    <t>66:35:0000000:2380</t>
  </si>
  <si>
    <t>Свердловская область, Березовский городской округ, п.Монетный, ул.Светлая</t>
  </si>
  <si>
    <t>Свидетельство о государственной регистрации права БГО №772306 от 29.12.2012</t>
  </si>
  <si>
    <t>65 412 010 ОП МГ 57082</t>
  </si>
  <si>
    <t>66:35:0000000:2359</t>
  </si>
  <si>
    <t>Свердловская область, Березовский городской округ, п.Монетный, ул.Садовая</t>
  </si>
  <si>
    <t>Свидетельство о государственной регистрации права БГО №772141 от 27.12.2012</t>
  </si>
  <si>
    <t>65 412 010 ОП МГ 57083</t>
  </si>
  <si>
    <t>66:35:0000000:2347</t>
  </si>
  <si>
    <t>Свердловская область, Березовский городской округ, п.Монетный, ул.Рябиновая</t>
  </si>
  <si>
    <t>Свидетельство о государственной регистрации права БГО №772123 от 25.12.2012</t>
  </si>
  <si>
    <t>65 412 010 ОП МГ 57084</t>
  </si>
  <si>
    <t>66:35:0000000:2346</t>
  </si>
  <si>
    <t>Свердловская область, Березовский городской округ, п.Монетный, ул.Рудничная</t>
  </si>
  <si>
    <t>Свидетельство о государственной регистрации права БГО №772124 от 25.12.2012</t>
  </si>
  <si>
    <t>65 412 010 ОП МГ 57085</t>
  </si>
  <si>
    <t>66:35:0000000:2336</t>
  </si>
  <si>
    <t>Свердловская область, Березовский городской округ, п.Монетный, ул.Пушкина</t>
  </si>
  <si>
    <t>Свидетельство о государственной регистрации права БГО №772119 от 25.12.2012</t>
  </si>
  <si>
    <t>65 412 010 ОП МГ 57086</t>
  </si>
  <si>
    <t>66:35:0000000:2334</t>
  </si>
  <si>
    <t>Свердловская область, Березовский городской округ, п.Монетный, ул.Проезжая</t>
  </si>
  <si>
    <t>Свидетельство о государственной регистрации права БГО №772129 от 25.12.2012</t>
  </si>
  <si>
    <t>65 412 010 ОП МГ 57087</t>
  </si>
  <si>
    <t>66:35:0000000:2335</t>
  </si>
  <si>
    <t>Свердловская область, Березовский городской округ, п.Монетный, ул.Попова</t>
  </si>
  <si>
    <t>Свидетельство о государственной регистрации права БГО №772130 от 25.12.2012</t>
  </si>
  <si>
    <t>65 412 010 ОП МГ 57088</t>
  </si>
  <si>
    <t>66:35:0000000:2345</t>
  </si>
  <si>
    <t>Свердловская область, Березовский городской округ, п.Монетный, ул.Полевая</t>
  </si>
  <si>
    <t>Свидетельство о государственной регистрации права БГО №772114 от 25.12.2012</t>
  </si>
  <si>
    <t>65 412 010 ОП МГ 57089</t>
  </si>
  <si>
    <t>66:35:0000000:2339</t>
  </si>
  <si>
    <t>Свердловская область, Березовский городской округ, п.Монетный, ул.Победы</t>
  </si>
  <si>
    <t>Свидетельство о государственной регистрации права БГО №772126 от 25.12.2012</t>
  </si>
  <si>
    <t>65 412 010 ОП МГ 57090</t>
  </si>
  <si>
    <t>66:35:0000000:2338</t>
  </si>
  <si>
    <t>Свердловская область, Березовский городской округ, п.Монетный, ул.Перспективная</t>
  </si>
  <si>
    <t>Свидетельство о государственной регистрации права БГО №772121 от 25.12.2012</t>
  </si>
  <si>
    <t>65 412 010 ОП МГ 57091</t>
  </si>
  <si>
    <t>66:35:0000000:2349</t>
  </si>
  <si>
    <t>Свердловская область, Березовский городской округ, п.Монетный, ул.Первомайская</t>
  </si>
  <si>
    <t>Свидетельство о государственной регистрации права БГО №772117 от 25.12.2012</t>
  </si>
  <si>
    <t>65 412 010 ОП МГ 57092</t>
  </si>
  <si>
    <t>66:35:0000000:2321</t>
  </si>
  <si>
    <t>Свердловская область, Березовский городской округ, п.Монетный, ул.Парковая</t>
  </si>
  <si>
    <t>Свидетельство о государственной регистрации права БГО №772134 от 26.12.2012</t>
  </si>
  <si>
    <t>65 412 010 ОП МГ 57094</t>
  </si>
  <si>
    <t>66:35:0000000:2319</t>
  </si>
  <si>
    <t>Свердловская область, Березовский городской округ, п.Монетный, ул.Ольховая</t>
  </si>
  <si>
    <t>Свидетельство о государственной регистрации права БГО №772136 от 26.12.2012</t>
  </si>
  <si>
    <t>65 412 010 ОП МГ 57096</t>
  </si>
  <si>
    <t>66:35:0000000:2318</t>
  </si>
  <si>
    <t>Свердловская область, Березовский городской округ, п.Монетный, ул.Октябрьская</t>
  </si>
  <si>
    <t>Свидетельство о государственной регистрации права БГО №772135 от 26.12.2012</t>
  </si>
  <si>
    <t>65 412 010 ОП МГ 57098</t>
  </si>
  <si>
    <t>66:35:0000000:2317</t>
  </si>
  <si>
    <t>Свердловская область, Березовский городской округ, п.Монетный, ул.Новая</t>
  </si>
  <si>
    <t>Свидетельство о государственной регистрации права БГО №772133 от 26.12.2012</t>
  </si>
  <si>
    <t>65 412 010 ОП МГ 57099</t>
  </si>
  <si>
    <t>66:35:0000000:7409</t>
  </si>
  <si>
    <t>Свердловская область, г.Березовский, начало ул.Гагарина, конец гврвжный участок №13</t>
  </si>
  <si>
    <t>Регистрационная запись о праве БГО №0000000:7409-66/199/2020-1 от 11.12.2020</t>
  </si>
  <si>
    <t>65 412 000 ОП МГ 57113</t>
  </si>
  <si>
    <t>66:35:0000000:2372</t>
  </si>
  <si>
    <t>Свердловская область, Березовский городской округ, п.Монетный, ул.Лесная</t>
  </si>
  <si>
    <t>Свидетельство о государственной регистрации права БГО №772295 от 29.12.2012</t>
  </si>
  <si>
    <t>65 412 010 ОП МГ 57114</t>
  </si>
  <si>
    <t>66:35:0000000:2396</t>
  </si>
  <si>
    <t>Свердловская область, Березовский городской округ, п.Монетный, ул.Майская</t>
  </si>
  <si>
    <t>Свидетельство о государственной регистрации права БГО №772303 от 29.12.2012</t>
  </si>
  <si>
    <t>65 412 010 ОП МГ 57115</t>
  </si>
  <si>
    <t>66:35:0000000:2397</t>
  </si>
  <si>
    <t>Свердловская область, Березовский городской округ, п.Монетный, ул.Максима Горького</t>
  </si>
  <si>
    <t>Свидетельство о государственной регистрации права БГО №772296 от 29.12.2012</t>
  </si>
  <si>
    <t>65 412 010 ОП МГ 57116</t>
  </si>
  <si>
    <t>66:35:0000000:2398</t>
  </si>
  <si>
    <t>Свердловская область, Березовский городской округ, п.Монетный, ул.Малышева</t>
  </si>
  <si>
    <t>Свидетельство о государственной регистрации права БГО №772304 от 29.12.2012</t>
  </si>
  <si>
    <t>65 412 010 ОП МГ 57117</t>
  </si>
  <si>
    <t>66:35:0000000:2369</t>
  </si>
  <si>
    <t>Свердловская область, Березовский городской округ, п.Монетный, ул.Маяковского</t>
  </si>
  <si>
    <t>Свидетельство о государственной регистрации права БГО №772193 от 29.12.2012</t>
  </si>
  <si>
    <t>65 412 010 ОП МГ 57118</t>
  </si>
  <si>
    <t>66:35:0000000:2368</t>
  </si>
  <si>
    <t>Свердловская область, Березовский городской округ, п.Монетный, ул.Металлистов</t>
  </si>
  <si>
    <t>Свидетельство о государственной регистрации права БГО №772192 от 29.12.2012</t>
  </si>
  <si>
    <t>65 412 010 ОП МГ 57119</t>
  </si>
  <si>
    <t>66:35:0000000:2363</t>
  </si>
  <si>
    <t>Свердловская область, Березовский городской округ, п.Монетный, ул.Молодежная</t>
  </si>
  <si>
    <t>Свидетельство о государственной регистрации права БГО №772308 от 29.12.2012</t>
  </si>
  <si>
    <t>65 412 010 ОП МГ 57120</t>
  </si>
  <si>
    <t>66:35:0000000:2371</t>
  </si>
  <si>
    <t>Свердловская область, Березовский городской округ, п.Монетный, ул.Мопровская</t>
  </si>
  <si>
    <t>Свидетельство о государственной регистрации права БГО №772294 от 29.12.2012</t>
  </si>
  <si>
    <t>65 412 010 ОП МГ 57121</t>
  </si>
  <si>
    <t>66:35:0000000:2370</t>
  </si>
  <si>
    <t>Свердловская область, Березовский городской округ, п.Монетный, ул.Нагорная</t>
  </si>
  <si>
    <t>Свидетельство о государственной регистрации права БГО №772320 от 29.12.2012</t>
  </si>
  <si>
    <t>65 412 010 ОП МГ 57123</t>
  </si>
  <si>
    <t>66:35:0000000:2306</t>
  </si>
  <si>
    <t>Свердловская область, Березовский городской округ, п.Монетный, ул.Дружбы</t>
  </si>
  <si>
    <t>Свидетельство о государственной регистрации права БГО №771721 от 17.12.2012</t>
  </si>
  <si>
    <t>65 412 010 ОП МГ 57124</t>
  </si>
  <si>
    <t>66:35:0000000:2310</t>
  </si>
  <si>
    <t>Свердловская область, Березовский городской округ, п.Монетный, ул.Железнодорожная</t>
  </si>
  <si>
    <t>Свидетельство о государственной регистрации права БГО №771725 от 17.12.2012</t>
  </si>
  <si>
    <t>65 412 010 ОП МГ 57125</t>
  </si>
  <si>
    <t>66:35:0000000:2309</t>
  </si>
  <si>
    <t>Свердловская область, Березовский городской округ, п.Монетный, ул.Зеленая</t>
  </si>
  <si>
    <t>Свидетельство о государственной регистрации права БГО №771724 от 17.12.2012</t>
  </si>
  <si>
    <t>65 412 010 ОП МГ 57126</t>
  </si>
  <si>
    <t>66:35:0000000:2308</t>
  </si>
  <si>
    <t>Свердловская область, Березовский городской округ, п.Монетный, ул.Кайгородова</t>
  </si>
  <si>
    <t>Свидетельство о государственной регистрации права БГО №771723 от 17.12.2012</t>
  </si>
  <si>
    <t>65 412 010 ОП МГ 57127</t>
  </si>
  <si>
    <t>66:35:0000000:2307</t>
  </si>
  <si>
    <t>Свердловская область, Березовский городской округ, п.Монетный, ул.Кленовая</t>
  </si>
  <si>
    <t>Свидетельство о государственной регистрации права БГО №771722 от 17.12.2012</t>
  </si>
  <si>
    <t>65 412 010 ОП МГ 57129</t>
  </si>
  <si>
    <t>66:35:0000000:2283</t>
  </si>
  <si>
    <t>Свердловская область, Березовский городской округ, п.Каменный, ул.Ключевская</t>
  </si>
  <si>
    <t>Свидетельство о государственной регистрации права БГО №771730 от 17.12.2012</t>
  </si>
  <si>
    <t>65 412 010 ОП МГ 57130</t>
  </si>
  <si>
    <t>66:35:0000000:2284</t>
  </si>
  <si>
    <t>Свердловская область, Березовский городской округ, п.Монетный, ул.Комсомольская</t>
  </si>
  <si>
    <t>Свидетельство о государственной регистрации права БГО №771728 от 17.12.2012</t>
  </si>
  <si>
    <t>65 412 010 ОП МГ 57131</t>
  </si>
  <si>
    <t>66:35:0000000:2285</t>
  </si>
  <si>
    <t>Свердловская область, Березовский городской округ, п.Монетный, ул.Крайняя</t>
  </si>
  <si>
    <t>Свидетельство о государственной регистрации права БГО №771729 от 17.12.2012</t>
  </si>
  <si>
    <t>65 412 010 ОП МГ 57132</t>
  </si>
  <si>
    <t>66:35:0000000:2287</t>
  </si>
  <si>
    <t>Свердловская область, Березовский городской округ, п.Монетный, ул. Красноармейская</t>
  </si>
  <si>
    <t>Свидетельство о государственной регистрации права БГО №771726 от 17.12.2012</t>
  </si>
  <si>
    <t>65 412 010 ОП МГ 57133</t>
  </si>
  <si>
    <t>66:35:0000000:2286</t>
  </si>
  <si>
    <t>Свердловская область, Березовский городской округ, п.Монетный, ул.Крупской</t>
  </si>
  <si>
    <t>Свидетельство о государственной регистрации права БГО №771731 от 17.12.2012</t>
  </si>
  <si>
    <t>65 412 010 ОП МГ 57134</t>
  </si>
  <si>
    <t>66:35:0000000:2422</t>
  </si>
  <si>
    <t>Свердловская область, Березовский городской округ, п.Монетный, ул.Горняков</t>
  </si>
  <si>
    <t>Свидетельство о государственной регистрации права БГО №772291 от 29.12.2012</t>
  </si>
  <si>
    <t>65 412 010 ОП МГ 57135</t>
  </si>
  <si>
    <t>66:35:0000000:2421</t>
  </si>
  <si>
    <t>Свердловская область, Березовский городской округ, п.Монетный, ул.Восточная</t>
  </si>
  <si>
    <t>Свидетельство о государственной регистрации права БГО №772290 от 29.12.2012</t>
  </si>
  <si>
    <t>65 412 010 ОП МГ 57136</t>
  </si>
  <si>
    <t>66:35:0000000:2420</t>
  </si>
  <si>
    <t>Свердловская область, Березовский городской округ, п.Монетный, ул.Вокзальная</t>
  </si>
  <si>
    <t>Свидетельство о государственной регистрации права БГО №772289 от 29.12.2012</t>
  </si>
  <si>
    <t>65 412 010 ОП МГ 57137</t>
  </si>
  <si>
    <t>66:35:0000000:2419</t>
  </si>
  <si>
    <t>Свердловская область, Березовский городской округ, п.Монетный, ул.8 Марта</t>
  </si>
  <si>
    <t>Свидетельство о государственной регистрации права БГО №772288 от 29.12.2012</t>
  </si>
  <si>
    <t>65 412 010 ОП МГ 57138</t>
  </si>
  <si>
    <t>66:35:0000000:2418</t>
  </si>
  <si>
    <t>Свердловская область, Березовский городской округ, п.Благодатный, пер.Лосиновский</t>
  </si>
  <si>
    <t>Свидетельство о государственной регистрации права БГО №772287 от 29.12.2012</t>
  </si>
  <si>
    <t>65 412 010 ОП МГ 57139</t>
  </si>
  <si>
    <t>66:35:0000000:2417</t>
  </si>
  <si>
    <t>Свердловская область, Березовский городской округ, п.Монетный, пер.Кирова</t>
  </si>
  <si>
    <t>Свидетельство о государственной регистрации права БГО №772286 от 29.12.2012</t>
  </si>
  <si>
    <t>65 412 010 ОП МГ 57140</t>
  </si>
  <si>
    <t>66:35:0000000:2416</t>
  </si>
  <si>
    <t>Свердловская область, Березовский городской округ, п.Монетный, пер.Березовский</t>
  </si>
  <si>
    <t>Свидетельство о государственной регистрации права БГО №772285 от 29.12.2012</t>
  </si>
  <si>
    <t>65 412 010 ОП МГ 57141</t>
  </si>
  <si>
    <t>66:35:0000000:2400</t>
  </si>
  <si>
    <t>Свердловская область, Березовский городской округ, п.Монетный, ул.Почтовая</t>
  </si>
  <si>
    <t>Свидетельство о государственной регистрации права БГО №772298 от 29.12.2012</t>
  </si>
  <si>
    <t>65 412 009 ОП МГ 57142</t>
  </si>
  <si>
    <t>66:35:0000000:2386</t>
  </si>
  <si>
    <t>Свердловская область, Березовский городской округ, п.Монетный, ул.Механизаторов</t>
  </si>
  <si>
    <t>Свидетельство о государственной регистрации права БГО №772299 от 29.12.2012</t>
  </si>
  <si>
    <t>65 412 009 ОП МГ 57143</t>
  </si>
  <si>
    <t>66:35:0000000:2387</t>
  </si>
  <si>
    <t>Свердловская область, Березовский городской округ, п.Монетный, ул.Весенняя</t>
  </si>
  <si>
    <t>Свидетельство о государственной регистрации права БГО №772300 от 29.12.2012</t>
  </si>
  <si>
    <t>65 412 009 ОП МГ 57144</t>
  </si>
  <si>
    <t>66:35:0000000:2388</t>
  </si>
  <si>
    <t>Свердловская область, Березовский городской округ, п.Лубяной, ул.Школьная</t>
  </si>
  <si>
    <t>Свидетельство о государственной регистрации права БГО №772292 от 29.12.2012</t>
  </si>
  <si>
    <t>65 412 008 ОП МГ 57145</t>
  </si>
  <si>
    <t>66:35:0000000:2389</t>
  </si>
  <si>
    <t>Свердловская область, Березовский городской округ, п.Лубяной, ул.Торфяников</t>
  </si>
  <si>
    <t>Свидетельство о государственной регистрации права БГО №772293 от 29.12.2012</t>
  </si>
  <si>
    <t>65 412 008 ОП МГ 57146</t>
  </si>
  <si>
    <t>66:35:0000000:2390</t>
  </si>
  <si>
    <t>Свердловская область, Березовский городской округ, п.Лубяной, ул.Сосновая</t>
  </si>
  <si>
    <t>Свидетельство о государственной регистрации права БГО №772182 от 28.12.2012</t>
  </si>
  <si>
    <t>65 412 008 ОП МГ 57147</t>
  </si>
  <si>
    <t>66:35:0000000:2391</t>
  </si>
  <si>
    <t>Свердловская область, Березовский городской округ, п.Лубяной, ул.Октябрьская</t>
  </si>
  <si>
    <t>Свидетельство о государственной регистрации права БГО №772181 от 28.12.2012</t>
  </si>
  <si>
    <t>65 412 008 ОП МГ 57148</t>
  </si>
  <si>
    <t>66:35:0000000:2392</t>
  </si>
  <si>
    <t>Свердловская область, Березовский городской округ, п.Лубяной, ул.Мира</t>
  </si>
  <si>
    <t>Свидетельство о государственной регистрации права БГО №772180 от 28.12.2012</t>
  </si>
  <si>
    <t>65 412 008 ОП МГ 57149</t>
  </si>
  <si>
    <t>66:35:0000000:2393</t>
  </si>
  <si>
    <t>Свердловская область, Березовский городской округ, п.Лубяной, ул.Комсомольская</t>
  </si>
  <si>
    <t>Свидетельство о государственной регистрации права БГО №772179 от 28.12.2012</t>
  </si>
  <si>
    <t>65 412 008 ОП МГ 57150</t>
  </si>
  <si>
    <t>66:35:0000000:2394</t>
  </si>
  <si>
    <t>Свердловская область, Березовский городской округ, п.Лубяной, ул.Кирова</t>
  </si>
  <si>
    <t>Свидетельство о государственной регистрации права БГО №772178 от 28.12.2012</t>
  </si>
  <si>
    <t>65 412 008 ОП МГ 57151</t>
  </si>
  <si>
    <t>66:35:0000000:2399</t>
  </si>
  <si>
    <t>Свердловская область, Березовский городской округ, п.Лубяной, ул.Дачная</t>
  </si>
  <si>
    <t>Свидетельство о государственной регистрации права БГО №772297 от 29.12.2012</t>
  </si>
  <si>
    <t>65 412 008 ОП МГ 57152</t>
  </si>
  <si>
    <t>66:35:0000000:2395</t>
  </si>
  <si>
    <t>Свердловская область, Березовский городской округ, п.Лубяной, ул.Буденного</t>
  </si>
  <si>
    <t>Свидетельство о государственной регистрации права БГО №772177 от 28.12.2012</t>
  </si>
  <si>
    <t>65 412 008 ОП МГ 57153</t>
  </si>
  <si>
    <t>66:35:0000000:2410</t>
  </si>
  <si>
    <t>Свидетельство о государственной регистрации права БГО №772321 от 29.12.2012</t>
  </si>
  <si>
    <t>65 412 000 ОП МГ 57154</t>
  </si>
  <si>
    <t>66:35:0000000:2411</t>
  </si>
  <si>
    <t>Свидетельство о государственной регистрации права БГО №772334 от 29.12.2012</t>
  </si>
  <si>
    <t>65 412 000 ОП МГ 57155</t>
  </si>
  <si>
    <t xml:space="preserve">66:35:0215002:661 </t>
  </si>
  <si>
    <t>Свердловская область, Березовский городской округ, п.Кедровка, ул.Лермонтова</t>
  </si>
  <si>
    <t>Регистрационная запись о праве БГО №0215002:661-66/199/2021-1 от 26.11.2021</t>
  </si>
  <si>
    <t>65 412 003 ОП МГ 57859</t>
  </si>
  <si>
    <t>66:35:0000000:7614</t>
  </si>
  <si>
    <t>Свердловская область, Березовский городской округ, п.Кедровка, ул.Лесная</t>
  </si>
  <si>
    <t>Регистрационная запись о праве БГО №0000000:7614-66/199/2021-1 от 29.11.2021</t>
  </si>
  <si>
    <t>65 412 003 ОП МГ 57860</t>
  </si>
  <si>
    <t>66:35:0000000:7586</t>
  </si>
  <si>
    <t>Свердловская область, Березовский городской округ, п.Кедровка, ул.Нагорная</t>
  </si>
  <si>
    <t>Регистрационная запись о праве БГО №0000000:7586-66/199/2021-1 от 18.10.2021</t>
  </si>
  <si>
    <t>65 412 003 ОП МГ 57861</t>
  </si>
  <si>
    <t xml:space="preserve">66:35:0215001:556 </t>
  </si>
  <si>
    <t>Свердловская область, Березовский городской округ, п.Кедровка, ул.Новая</t>
  </si>
  <si>
    <t>Регистрационная запись о праве БГО №0215001:556-66/199/2021-1 от 12.10.2021</t>
  </si>
  <si>
    <t>65 412 003 ОП МГ 57862</t>
  </si>
  <si>
    <t xml:space="preserve">66:35:0215001:557 </t>
  </si>
  <si>
    <t>Свердловская область, Березовский городской округ, п.Кедровка, ул.Подгорная</t>
  </si>
  <si>
    <t>Регистрационная запись о праве БГО №0215001:557-66/199/2021-1 от 13.10.2021</t>
  </si>
  <si>
    <t>65 412 003 ОП МГ 57863</t>
  </si>
  <si>
    <t>Свердловская область, Березовский городской округ, п.Кедровка, ул.Пушкина</t>
  </si>
  <si>
    <t>Технический паспорт БТИ №183 от 01.11.2012</t>
  </si>
  <si>
    <t>65 412 003 ОП МГ 57865</t>
  </si>
  <si>
    <t xml:space="preserve">66:35:0215006:344 </t>
  </si>
  <si>
    <t>Свердловская область, Березовский городской округ, п.Кедровка, ул.Рабочая</t>
  </si>
  <si>
    <t>Регистрационная запись о праве БГО №0215006:344-66/199/2021-1 от 12.10.2021</t>
  </si>
  <si>
    <t>65 412 003 ОП МГ 57866</t>
  </si>
  <si>
    <t xml:space="preserve">66:35:0215001:555 </t>
  </si>
  <si>
    <t>Свердловская область, Березовский городской округ, п.Кедровка, ул.Сосновая</t>
  </si>
  <si>
    <t>Регистрационная запись о праве БГО №0215001:555-66/199/2021-1 от 11.10.2021</t>
  </si>
  <si>
    <t>65 412 003 ОП МГ 57867</t>
  </si>
  <si>
    <t xml:space="preserve">66:35:0215002:659 </t>
  </si>
  <si>
    <t>Свердловская область, Березовский городской округ, п.Кедровка, ул.Трудовая</t>
  </si>
  <si>
    <t>Регистрационная запись о праве БГО №0215002:659-66/199/2021-1 от 12.10.2021</t>
  </si>
  <si>
    <t>65 412 003 ОП МГ 57868</t>
  </si>
  <si>
    <t xml:space="preserve">66:35:0215002:658 </t>
  </si>
  <si>
    <t>Свердловская область, Березовский городской округ, п.Кедровка, ул.Школьная</t>
  </si>
  <si>
    <t>Регистрационная запись о праве БГО №0215002:658-66/199/2021-1 от 11.10.2021</t>
  </si>
  <si>
    <t>65 412 003 ОП МГ 57869</t>
  </si>
  <si>
    <t xml:space="preserve">66:35:0224004:982 </t>
  </si>
  <si>
    <t>Свердловская область, Березовский городской округ, п.Сарапулка, пер.Антропова</t>
  </si>
  <si>
    <t>Регистрационная запись о праве БГО №0224004:982-66/199/2021-1 от 29.11.2021</t>
  </si>
  <si>
    <t>65 412 014 ОП МГ 57870</t>
  </si>
  <si>
    <t>66:35:0000000:7598</t>
  </si>
  <si>
    <t>Свердловская область, Березовский городской округ, п.Сарапулка, пер.Заречный</t>
  </si>
  <si>
    <t>Регистрационная запись о праве БГО №0000000:7598-66/199/2021-1 от 09.11.2021</t>
  </si>
  <si>
    <t>65 412 014 ОП МГ 57871</t>
  </si>
  <si>
    <t xml:space="preserve">66:35:0224003:995 </t>
  </si>
  <si>
    <t>Свердловская область, Березовский городской округ, п.Сарапулка, пер.Коммунаров</t>
  </si>
  <si>
    <t>Регистрационная запись о праве БГО №0224003:995-66/199/2021-1 от 06.12.2021</t>
  </si>
  <si>
    <t>65 412 014 ОП МГ 57872</t>
  </si>
  <si>
    <t>66:35:0000000:7600</t>
  </si>
  <si>
    <t>Свердловская область, Березовский городской округ, п.Сарапулка, пер.Лесной</t>
  </si>
  <si>
    <t>Регистрационная запись о праве БГО №0000000:7600-66/199/2021-1 от 09.11.2021</t>
  </si>
  <si>
    <t>65 412 014 ОП МГ 57873</t>
  </si>
  <si>
    <t xml:space="preserve">66:35:0224003:994 </t>
  </si>
  <si>
    <t>Свердловская область, Березовский городской округ, п.Сарапулка, пер.Фабричный</t>
  </si>
  <si>
    <t>Регистрационная запись о праве БГО №0224003:994-66/199/2021-1 от 02.11.2021</t>
  </si>
  <si>
    <t>65 412 014 ОП МГ 57874</t>
  </si>
  <si>
    <t>66:35:0000000:7601</t>
  </si>
  <si>
    <t>Свердловская область, Березовский городской округ, п.Сарапулка, ул.Аброщикова</t>
  </si>
  <si>
    <t>Регистрационная запись о праве БГО №0000000:7601-66/199/2021-1 от 11.11.2021</t>
  </si>
  <si>
    <t>65 412 014 ОП МГ 57875</t>
  </si>
  <si>
    <t>66:35:0000000:7607</t>
  </si>
  <si>
    <t>Свердловская область, Березовский городской округ, п.Сарапулка, ул.Житнухина</t>
  </si>
  <si>
    <t>Регистрационная запись о праве БГО №0000000:7607-66/199/2021-1 от 19.11.2021</t>
  </si>
  <si>
    <t>65 412 014 ОП МГ 57876</t>
  </si>
  <si>
    <t>66:35:0000000:7606</t>
  </si>
  <si>
    <t>Свердловская область, Березовский городской округ, п.Сарапулка, ул.Калинина</t>
  </si>
  <si>
    <t>Регистрационная запись о праве БГО №0000000:7606-66/199/2021-1 от 19.11.2021</t>
  </si>
  <si>
    <t>65 412 014 ОП МГ 57877</t>
  </si>
  <si>
    <t>66:35:0000000:7612</t>
  </si>
  <si>
    <t>Свердловская область, Березовский городской округ, п.Сарапулка, ул.Меньшикова</t>
  </si>
  <si>
    <t>Регистрационная запись о праве БГО №0000000:7612-66/199/2021-1 от 26.11.2021</t>
  </si>
  <si>
    <t>65 412 014 ОП МГ 57878</t>
  </si>
  <si>
    <t>66:35:0000000:7618</t>
  </si>
  <si>
    <t>Свердловская область, Березовский городской округ, п.Сарапулка, ул.Наумова</t>
  </si>
  <si>
    <t>Регистрационная запись о праве БГО №0000000:7618-66/199/2021-1 от 02.12.2021</t>
  </si>
  <si>
    <t>65 412 014 ОП МГ 57879</t>
  </si>
  <si>
    <t xml:space="preserve">66:35:0224004:981 </t>
  </si>
  <si>
    <t>Свердловская область, Березовский городской округ, п.Сарапулка, ул.Полевая</t>
  </si>
  <si>
    <t>Регистрационная запись о праве БГО №0224004:981-66/199/2021-1 от 24.11.2021</t>
  </si>
  <si>
    <t>65 412 014 ОП МГ 57880</t>
  </si>
  <si>
    <t xml:space="preserve">66:35:0224001:885 </t>
  </si>
  <si>
    <t>Свердловская область, Березовский городской округ, п.Сарапулка, ул.Совхозная</t>
  </si>
  <si>
    <t>Регистрационная запись о праве БГО №0224001:885-66/199/2021-1 от 26.11.2021</t>
  </si>
  <si>
    <t>65 412 014 ОП МГ 57881</t>
  </si>
  <si>
    <t>66:35:0223002:1130</t>
  </si>
  <si>
    <t>Свердловская область, Березовский городской округ, п.Становая, пер.Клубный</t>
  </si>
  <si>
    <t>Регистрационная запись о праве БГО №0223002:1130-66/199/2021-1 от 12.11.2021</t>
  </si>
  <si>
    <t>65 412 016 ОП МГ 57882</t>
  </si>
  <si>
    <t>66:35:0223001:1342</t>
  </si>
  <si>
    <t>Свердловская область, Березовский городской округ, п.Становая, пер.Лесной</t>
  </si>
  <si>
    <t>Регистрационная запись о праве БГО №0223001:1342-66/199/2021-1 от 16.11.2021</t>
  </si>
  <si>
    <t>65 412 016 ОП МГ 57883</t>
  </si>
  <si>
    <t>66:35:0223001:1341</t>
  </si>
  <si>
    <t>Свердловская область, Березовский городской округ, п.Становая, пер.Степной</t>
  </si>
  <si>
    <t>Регистрационная запись о праве БГО №0223001:1341-66/199/2021-1 от 09.11.2021</t>
  </si>
  <si>
    <t>65 412 016 ОП МГ 57884</t>
  </si>
  <si>
    <t>66:35:0223002:1133</t>
  </si>
  <si>
    <t>Свердловская область, Березовский городской округ, п.Становая, ул.1 Мая</t>
  </si>
  <si>
    <t>Регистрационная запись о праве БГО №0223002:1133-66/199/2021-1 от 26.11.2021</t>
  </si>
  <si>
    <t>65 412 016 ОП МГ 57885</t>
  </si>
  <si>
    <t>66:35:0000000:7597</t>
  </si>
  <si>
    <t>Свердловская область, Березовский городской округ, п.Становая, ул.Восточная</t>
  </si>
  <si>
    <t>Регистрационная запись о праве БГО №0000000:7597-66/199/2021-1 от 09.11.2021</t>
  </si>
  <si>
    <t>65 412 016 ОП МГ 57887</t>
  </si>
  <si>
    <t>66:35:0000000:7610</t>
  </si>
  <si>
    <t>Свердловская область, Березовский городской округ, п.Становая, ул.Гагарина</t>
  </si>
  <si>
    <t>Регистрационная запись о праве БГО №0000000:7610-66/199/2021-1 от 23.11.2021</t>
  </si>
  <si>
    <t>65 412 016 ОП МГ 57888</t>
  </si>
  <si>
    <t>66:35:0223002:1126</t>
  </si>
  <si>
    <t>Свердловская область, Березовский городской округ, п.Становая, ул.Дачная</t>
  </si>
  <si>
    <t>Регистрационная запись о праве БГО №0223002:1126-66/199/2021-1 от 02.11.2021</t>
  </si>
  <si>
    <t>65 412 016 ОП МГ 57889</t>
  </si>
  <si>
    <t>66:35:0223002:1127</t>
  </si>
  <si>
    <t>Свердловская область, Березовский городской округ, п.Становая, ул.Зеленая</t>
  </si>
  <si>
    <t>Регистрационная запись о праве БГО №0223002:1127-66/199/2021-1 от 02.11.2021</t>
  </si>
  <si>
    <t>65 412 016 ОП МГ 57890</t>
  </si>
  <si>
    <t>66:35:0223002:1128</t>
  </si>
  <si>
    <t>Свердловская область, Березовский городской округ, п.Становая, ул.Кедровая</t>
  </si>
  <si>
    <t>Регистрационная запись о праве БГО №0223002:1128-66/199/2021-1 от 03.11.2021</t>
  </si>
  <si>
    <t>65 412 016 ОП МГ 57891</t>
  </si>
  <si>
    <t>66:35:0223001:1340</t>
  </si>
  <si>
    <t>Свердловская область, Березовский городской округ, п.Становая, ул.Кирова</t>
  </si>
  <si>
    <t>Регистрационная запись о праве БГО №0223001:1340-66/199/2021-1 от 09.11.2021</t>
  </si>
  <si>
    <t>65 412 016 ОП МГ 57892</t>
  </si>
  <si>
    <t>66:35:0223002:1131</t>
  </si>
  <si>
    <t>Свердловская область, Березовский городской округ, п.Становая, ул.Луговая</t>
  </si>
  <si>
    <t>Регистрационная запись о праве БГО №0223002:1131-66/199/2021-1 от 24.11.2021</t>
  </si>
  <si>
    <t>65 412 016 ОП МГ 57893</t>
  </si>
  <si>
    <t>66:35:0000000:7599</t>
  </si>
  <si>
    <t>Свердловская область, Березовский городской округ, п.Становая, ул.Рябиновая</t>
  </si>
  <si>
    <t>Регистрационная запись о праве БГО №0000000:7599-66/199/2021-1 от 09.11.2021</t>
  </si>
  <si>
    <t>65 412 016 ОП МГ 57895</t>
  </si>
  <si>
    <t>66:35:0223002:1129</t>
  </si>
  <si>
    <t>Свердловская область, Березовский городской округ, п.Становая, ул.Цветочная</t>
  </si>
  <si>
    <t>Регистрационная запись о праве БГО №0223002:1129-66/199/2021-1 от 03.11.2021</t>
  </si>
  <si>
    <t>65 412 016 ОП МГ 57896</t>
  </si>
  <si>
    <t>66:35:0223002:1132</t>
  </si>
  <si>
    <t>Свердловская область, Березовский городской округ, п.Становая, ул.Космонавтов</t>
  </si>
  <si>
    <t>Регистрационная запись о праве БГО №0223002:1132-66/199/2021-1 от 25.11.2021</t>
  </si>
  <si>
    <t>65 412 016 ОП МГ 57897</t>
  </si>
  <si>
    <t>Свердловская область, Березовский городской округ, п.Октябрьский, пер. Северный</t>
  </si>
  <si>
    <t>Технический паспорт БТИ №188 от 01.11.2012</t>
  </si>
  <si>
    <t>65 412 012 ОП МГ 57899</t>
  </si>
  <si>
    <t>Свердловская область, Березовский городской округ, п.Октябрьский, пер.Вольный</t>
  </si>
  <si>
    <t>Технический паспорт БТИ №189 от 01.11.2012</t>
  </si>
  <si>
    <t>65 412 012 ОП МГ 57902</t>
  </si>
  <si>
    <t>Свердловская область, Березовский городской округ, п.Октябрьский, ул.8 Марта</t>
  </si>
  <si>
    <t>Технический паспорт БТИ №190 от 01.11.2012</t>
  </si>
  <si>
    <t>65 412 012 ОП МГ 57903</t>
  </si>
  <si>
    <t xml:space="preserve">66:35:0208001:374 </t>
  </si>
  <si>
    <t>Свердловская область, Березовский городской округ, п.Октябрьский, ул.Западная</t>
  </si>
  <si>
    <t>Регистрационная запись о праве БГО №0208001:374-66/199/2021-1 от 19.10.2021</t>
  </si>
  <si>
    <t>65 412 012 ОП МГ 57904</t>
  </si>
  <si>
    <t>Свердловская область, Березовский городской округ, п.Октябрьский, ул.Звездная</t>
  </si>
  <si>
    <t>Технический паспорт БТИ №192 от 01.11.2012</t>
  </si>
  <si>
    <t>65 412 012 ОП МГ 57905</t>
  </si>
  <si>
    <t>66:35:0000000:7604</t>
  </si>
  <si>
    <t>Свердловская область, Березовский городской округ, п.Октябрьский, ул.Кирпичная</t>
  </si>
  <si>
    <t>Регистрационная запись о праве БГО №0000000:7604-66/199/2021-1 от 16.11.2021</t>
  </si>
  <si>
    <t>65 412 012 ОП МГ 57906</t>
  </si>
  <si>
    <t>66:35:0000000:7585</t>
  </si>
  <si>
    <t>Свердловская область, Березовский городской округ, п.Октябрьский, ул.Клубная</t>
  </si>
  <si>
    <t>Регистрационная запись о праве БГО №0000000:7585-66/199/2021-1 от 15.10.2021</t>
  </si>
  <si>
    <t>65 412 012 ОП МГ 57907</t>
  </si>
  <si>
    <t>Свердловская область, Березовский городской округ, п.Октябрьский, ул.Конный двор</t>
  </si>
  <si>
    <t>Технический паспорт БТИ №195 от 01.11.2012</t>
  </si>
  <si>
    <t>65 412 012 ОП МГ 57908</t>
  </si>
  <si>
    <t>66:35:0000000:7611</t>
  </si>
  <si>
    <t>Свердловская область, Березовский городской округ, п.Октябрьский, ул.Лесная</t>
  </si>
  <si>
    <t>Регистрационная запись о праве БГО №0000000:7611-66/199/2021-1 от 23.11.2021</t>
  </si>
  <si>
    <t>65 412 012 ОП МГ 57909</t>
  </si>
  <si>
    <t>Свердловская область, Березовский городской округ, п.Октябрьский, ул.Лунная</t>
  </si>
  <si>
    <t>Технический паспорт БТИ №197 от 01.11.2012</t>
  </si>
  <si>
    <t>65 412 012 ОП МГ 57910</t>
  </si>
  <si>
    <t>66:35:0000000:7605</t>
  </si>
  <si>
    <t>Свердловская область, Березовский городской округ, п.Октябрьский, ул.Механическая</t>
  </si>
  <si>
    <t>Регистрационная запись о праве БГО №0000000:7605-66/199/2021-1 от 19.11.2021</t>
  </si>
  <si>
    <t>65 412 012 ОП МГ 57911</t>
  </si>
  <si>
    <t>66:35:0000000:7574</t>
  </si>
  <si>
    <t>Свердловская область, Березовский городской округ, п.Октябрьский, ул.Нагорная</t>
  </si>
  <si>
    <t>Регистрационная запись о праве БГО №0000000:7574-66/199/2021-1 от 07.10.2021</t>
  </si>
  <si>
    <t>65 412 012 ОП МГ 57913</t>
  </si>
  <si>
    <t>66:35:0000000:7571</t>
  </si>
  <si>
    <t>Свердловская область, Березовский городской округ, п.Октябрьский, ул.Новая</t>
  </si>
  <si>
    <t>Регистрационная запись о праве БГО №0000000:7571-66/199/2021-1 от 06.10.2021</t>
  </si>
  <si>
    <t>65 412 012 ОП МГ 57914</t>
  </si>
  <si>
    <t xml:space="preserve">66:35:0208001:373 </t>
  </si>
  <si>
    <t>Свердловская область, Березовский городской округ, п.Октябрьский, ул.Первомайская</t>
  </si>
  <si>
    <t>Регистрационная запись о праве БГО №0208001:373-66/199/2021-1 от 06.10.2021</t>
  </si>
  <si>
    <t>65 412 012 ОП МГ 57915</t>
  </si>
  <si>
    <t>Свердловская область, Березовский городской округ, п.Октябрьский, ул.Подгорная</t>
  </si>
  <si>
    <t>Технический паспорт БТИ №202 от 01.11.2012</t>
  </si>
  <si>
    <t>65 412 012 ОП МГ 57916</t>
  </si>
  <si>
    <t xml:space="preserve">66:35:0208002:523 </t>
  </si>
  <si>
    <t>Свердловская область, Березовский городской округ, п.Октябрьский, ул.Проезжая</t>
  </si>
  <si>
    <t>Регистрационная запись о праве БГО №0208002:523-66/199/2021-1 от 06.10.2021</t>
  </si>
  <si>
    <t>65 412 012 ОП МГ 57917</t>
  </si>
  <si>
    <t>Свердловская область, Березовский городской округ, п.Октябрьский, ул.Просторная</t>
  </si>
  <si>
    <t>Технический паспорт БТИ №204 от 01.11.2012</t>
  </si>
  <si>
    <t>65 412 012 ОП МГ 57918</t>
  </si>
  <si>
    <t>66:35:0000000:7573</t>
  </si>
  <si>
    <t>Свердловская область, Березовский городской округ, п.Октябрьский, ул.Северная</t>
  </si>
  <si>
    <t>Регистрационная запись о праве БГО №0000000:7573-66/199/2021-1 от 06.10.2021</t>
  </si>
  <si>
    <t>65 412 012 ОП МГ 57919</t>
  </si>
  <si>
    <t>Свердловская область, Березовский городской округ, п.Октябрьский, ул.Спортивная</t>
  </si>
  <si>
    <t>Технический паспорт БТИ №206 от 01.11.2012</t>
  </si>
  <si>
    <t>65 412 012 ОП МГ 57920</t>
  </si>
  <si>
    <t>66:35:0000000:7568</t>
  </si>
  <si>
    <t>Свердловская область, Березовский городской округ, п.Октябрьский, ул.Уральская</t>
  </si>
  <si>
    <t>Регистрационная запись о праве БГО №000000:7568-66/199/2021-1 от 30.09.2021</t>
  </si>
  <si>
    <t>65 412 012 ОП МГ 57921</t>
  </si>
  <si>
    <t>66:35:0000000:7578</t>
  </si>
  <si>
    <t>Свердловская область, Березовский городской округ, п.Октябрьский, ул.Центральная</t>
  </si>
  <si>
    <t>Регистрационная запись о праве БГО №0000000:7578-66/199/2021-1 от 12.10.2021</t>
  </si>
  <si>
    <t>65 412 012 ОП МГ 57922</t>
  </si>
  <si>
    <t>Свердловская область, Березовский городской округ, п.Красногвардейский, ул.Зеленая</t>
  </si>
  <si>
    <t>Технический паспорт БТИ №208-1 от 01.11.2012</t>
  </si>
  <si>
    <t>65 412 005 ОП МГ 57923</t>
  </si>
  <si>
    <t>Свердловская область, Березовский городской округ, п.Красногвардейский, ул.Казакова</t>
  </si>
  <si>
    <t>Технический паспорт БТИ №174 от 01.11.2012</t>
  </si>
  <si>
    <t>65 412 005 ОП МГ 57924</t>
  </si>
  <si>
    <t>Свердловская область, Березовский городской округ, п.Красногвардейский, ул.Садовая</t>
  </si>
  <si>
    <t>Технический паспорт БТИ №175 от 01.11.2012</t>
  </si>
  <si>
    <t>65 412 005 ОП МГ 57925</t>
  </si>
  <si>
    <t>Свердловская область, г.Березовский, ул.2-ой карьер</t>
  </si>
  <si>
    <t>Технический паспорт от 18.07.2014</t>
  </si>
  <si>
    <t>65 412 005 ОП МГ 70296</t>
  </si>
  <si>
    <t>66:35:0000000:7603</t>
  </si>
  <si>
    <t>Свердловская область, Березовский городской округ, п.Сарапулка, ул.Березовая, от переулка Степного до жилых домов № 4а,2а,2б по ул.Березовой</t>
  </si>
  <si>
    <t>Регистрационная запись о праве БГО №0000000:7603-66/199/2021-1 от 16.11.2021</t>
  </si>
  <si>
    <t>65 412 014 ОП МГ 89512</t>
  </si>
  <si>
    <t>Распоряжение администрации БГО №319 от 12.08.2016</t>
  </si>
  <si>
    <t>65 412 000 ОП МГ 89513</t>
  </si>
  <si>
    <t>Свердловская область, Березовский городской округ, п.Монетный, от 32+350км автомобильной дороги "г.Екатеринбург-г.Реж-г.Алапаевск" до ул.Проезжей</t>
  </si>
  <si>
    <t>65 412 010 ОП МГ 89514</t>
  </si>
  <si>
    <t>66:35:0218001:61</t>
  </si>
  <si>
    <t>Свердловская область, Березовский городской округ, п.Монетный, от 30км +265 а/д "Екатеринбург-Реж-Алапаевск" до кладбища п.Монетного</t>
  </si>
  <si>
    <t>Выписка из ЕГРП  БГО №61-66/032/2017-2 от 18.04.2017</t>
  </si>
  <si>
    <t>65 412 010 ОП МГ 90959</t>
  </si>
  <si>
    <t>66:35:0000000:3851</t>
  </si>
  <si>
    <t>Регистрационная запись о праве БГО №0000000:3851-66/032/2017-2 от 05.04.2017</t>
  </si>
  <si>
    <t>65 412 000 ОП МГ 93055</t>
  </si>
  <si>
    <t>66:35:0109011:971</t>
  </si>
  <si>
    <t>Регистрационная запись о праве БГО №0109011:971-66/032/2017-2 от 05.04.2017</t>
  </si>
  <si>
    <t>65 412 000 ОП МГ 93056</t>
  </si>
  <si>
    <t>66:35:0207010:296</t>
  </si>
  <si>
    <t>Свердловская область, Березовский городской округ, п.Монетный, ул.Радужная</t>
  </si>
  <si>
    <t>Регистрационная запись о праве БГО №0207010:296-66/032/2017-2 от 05.04.2017</t>
  </si>
  <si>
    <t>65 412 010 ОП МГ 93057</t>
  </si>
  <si>
    <t>66:35:0218012:66</t>
  </si>
  <si>
    <t>Свердловская область, Березовский городской округ, п.Липовский, ул.Чапаеа</t>
  </si>
  <si>
    <t>Регистрационная запись о праве БГО №0218012:66-66/032/2017-2 от 05.04.2017</t>
  </si>
  <si>
    <t>65 412 006 ОП МГ 93058</t>
  </si>
  <si>
    <t>66:35:0218012:67</t>
  </si>
  <si>
    <t>Свердловская область, Березовский городской округ, п.Липовский, ул.Первомайская</t>
  </si>
  <si>
    <t>Регистрационная запись о праве БГО №0218012:67-66/032/2017-2 от 05.04.2017</t>
  </si>
  <si>
    <t>65 412 006 ОП МГ 93059</t>
  </si>
  <si>
    <t>66:35:0202009:212</t>
  </si>
  <si>
    <t>Свердловская область, Березовский городской округ, п.Лосиный, ул. Садовая</t>
  </si>
  <si>
    <t>Регистрационная запись о праве БГО №0202009:212-66/032/2017-2 от 05.04.2017</t>
  </si>
  <si>
    <t>65 412 007 ОП МГ 93060</t>
  </si>
  <si>
    <t>66:35:0207011:1154</t>
  </si>
  <si>
    <t>Свердловская область, Березовский городской округ, п.Монетный, Промышленная зона</t>
  </si>
  <si>
    <t>Регистрационная запись о праве БГО №0207011:1154-66/032/2017-2 от 05.04.2017</t>
  </si>
  <si>
    <t>65 412 010 ОП МГ 93061</t>
  </si>
  <si>
    <t>66:35:0207013:564</t>
  </si>
  <si>
    <t>Свердловская область, Березовский городской округ, п.Монетный, пер. Короткий</t>
  </si>
  <si>
    <t>Регистрационная запись о праве БГО №0207013:564-66/032/2017-2 от 05.04.2017</t>
  </si>
  <si>
    <t>65 412 010 ОП МГ 93062</t>
  </si>
  <si>
    <t>66:35:0000000:3856</t>
  </si>
  <si>
    <t>Свердловская область, Березовский городской округ, п.Монетный, п.Транспортный</t>
  </si>
  <si>
    <t>Регистрационная запись о праве БГО №0000000:3856-66/032/2017 от 05.04.2017</t>
  </si>
  <si>
    <t>65 412 010 ОП МГ 93063</t>
  </si>
  <si>
    <t>66:35:0220001:157</t>
  </si>
  <si>
    <t>Свердловская область, Березовский городской округ, п.Монетный, ул. Еловая</t>
  </si>
  <si>
    <t>Регистрационная запись о праве БГО №0220001:157-66/032/2017-2 от 05.04.2017</t>
  </si>
  <si>
    <t>65 412 010 ОП МГ 93064</t>
  </si>
  <si>
    <t>66:35:0212015:119</t>
  </si>
  <si>
    <t>Свердловская область, Березовский городской округ, п.Кедровка, ул.Еловая</t>
  </si>
  <si>
    <t>Регистрационная запись о праве БГО №0212015:119-66/032/2017-2 от 05.04.2017</t>
  </si>
  <si>
    <t>65 412 003 ОП МГ 93065</t>
  </si>
  <si>
    <t>66:35:0207011:1153</t>
  </si>
  <si>
    <t>Свердловская область, Березовский городской округ, п.Монетный, п.Центральный</t>
  </si>
  <si>
    <t>Регистрационная запись о праве БГО №0207011:1153-66/032/2017-2 от 05.04.2017</t>
  </si>
  <si>
    <t>65 412 010 ОП МГ 93066</t>
  </si>
  <si>
    <t>66:35:0223001:1174</t>
  </si>
  <si>
    <t>Свердловская область, Березовский городской округ, п.Становая, ул.Речная</t>
  </si>
  <si>
    <t>Регистрационная запись о праве БГО №0223001:1174-66/032/2017-2 от 05.04.2017</t>
  </si>
  <si>
    <t>65 412 010 ОП МГ 93067</t>
  </si>
  <si>
    <t>66:35:0107006:843</t>
  </si>
  <si>
    <t>Регистрационная запись о праве БГО №0107006:843-66/032/2017-2 от 05.04.2017</t>
  </si>
  <si>
    <t>65 412 000 ОП МГ 93069</t>
  </si>
  <si>
    <t>66:35:0107006:846</t>
  </si>
  <si>
    <t>Регистрационная запись о праве БГО №0107006:846-66/032/2017-2 от 05.04.2017</t>
  </si>
  <si>
    <t>65 412 000 ОП МГ 93070</t>
  </si>
  <si>
    <t>66:35:0202001:641</t>
  </si>
  <si>
    <t>Свердловская область, Березовский городской округ, п.Лосиный, ул.Трудовая</t>
  </si>
  <si>
    <t>Регистрационная запись о праве БГО №0107006:846-66/032/2017-2 от 07.04.2017</t>
  </si>
  <si>
    <t>65 412 007 ОП МГ 93097</t>
  </si>
  <si>
    <t>66:35:0202001:643</t>
  </si>
  <si>
    <t>Свердловская область, Березовский городской округ, п.Лосиный, ул. Советская</t>
  </si>
  <si>
    <t>Регистрационная запись о праве БГО №0202001:643-66/032/2017-2 от 06.04.2017</t>
  </si>
  <si>
    <t>65 412 007 ОП МГ 93098</t>
  </si>
  <si>
    <t>66:35:0000000:3848</t>
  </si>
  <si>
    <t>Регистрационная запись о праве БГО №0000000:3848-66/032/2017-2 от 07.04.2017</t>
  </si>
  <si>
    <t>66 412 000 ОП ИГ 93099</t>
  </si>
  <si>
    <t>66:35:0202009:211</t>
  </si>
  <si>
    <t>Свердловская область, Березовский городской округ, п.Лосиный, ул.Цветочная</t>
  </si>
  <si>
    <t>Регистрационная запись о праве БГО №0202009:211-66/032/2017-2 от 06.04.2017</t>
  </si>
  <si>
    <t>65 412 007 ОП МГ 93112</t>
  </si>
  <si>
    <t>66:35:0108001:281</t>
  </si>
  <si>
    <t>Регистрационная запись о праве БГО №0108001:281-66/032/2017-2 от 07.04.2017</t>
  </si>
  <si>
    <t>65 412 000 ОП МГ 93113</t>
  </si>
  <si>
    <t xml:space="preserve">66:35:0212015:118 </t>
  </si>
  <si>
    <t>Свердловская область, Березовский городской округ, п.Кедровка, ул.Дачная</t>
  </si>
  <si>
    <t>Регистрационная запись о праве БГО №0212015:118-66/032/2017-2 от 07.04.2017</t>
  </si>
  <si>
    <t>65 412 003 ОП МГ 93114</t>
  </si>
  <si>
    <t>66:35:0207013:563</t>
  </si>
  <si>
    <t>Свердловская область, Березовский городской округ, п.Монетный, ул.33 км</t>
  </si>
  <si>
    <t>Регистрационная запись о праве БГО №0207013:563-66/032/2017-2 от 07.04.2017</t>
  </si>
  <si>
    <t>65 412 010 ОП МГ 93115</t>
  </si>
  <si>
    <t>66:35:0109005:594</t>
  </si>
  <si>
    <t>Регистрационная запись о праве БГО №0109005:594-66/032/2017-2 от 07.04.2017</t>
  </si>
  <si>
    <t>65 412 000 ОП МГ 93116</t>
  </si>
  <si>
    <t>66:35:0207005:496</t>
  </si>
  <si>
    <t>Регистрационная запись о праве БГО №0207005:496-66/032/2017-2 от 07.04.2017</t>
  </si>
  <si>
    <t>65 412 010 ОП МГ 93117</t>
  </si>
  <si>
    <t>66:35:0103004:1612</t>
  </si>
  <si>
    <t>Регистрационная запись о праве БГО №0103004:1612-66/032/2017-2 от 07.04.2017</t>
  </si>
  <si>
    <t>65 412 000 ОП МГ 93118</t>
  </si>
  <si>
    <t>66:35:00000003940</t>
  </si>
  <si>
    <t>Выписка из ЕГРП  БГО №3940 от 13.06.2017</t>
  </si>
  <si>
    <t>65 412 000 ОП МГ 93574</t>
  </si>
  <si>
    <t xml:space="preserve">66:35:0218007:664 </t>
  </si>
  <si>
    <t>Свердловская область, Березовский городской округ, п.Безречный, от жд № 5 по ул.Уральская до жд № 10 по ул.Советская</t>
  </si>
  <si>
    <t>Регистрационная запись о праве БГО №0218007:664-66/199/2021-1 от 25.11.2021</t>
  </si>
  <si>
    <t>65 412 001 ОП МГ 93921</t>
  </si>
  <si>
    <t xml:space="preserve">66:35:0218007:665 </t>
  </si>
  <si>
    <t>Свердловская область, Березовский городской округ, п.Безречный, от жд № 18 по ул.Уральская до жд № 40 по ул.Советская</t>
  </si>
  <si>
    <t>Регистрационная запись о праве БГО №0218007:665-66/199/2021-1 от 01.12.2021</t>
  </si>
  <si>
    <t>65 412 001 ОП МГ 93922</t>
  </si>
  <si>
    <t xml:space="preserve">66:35:0218007:663 </t>
  </si>
  <si>
    <t>Свердловская область, Березовский городской округ, п.Безречный, от жд № 24 по ул.Советская до жд № 12 по ул.Новая</t>
  </si>
  <si>
    <t>Регистрационная запись о праве БГО №0218007:663-66/199/2021-1 от 24.11.2021</t>
  </si>
  <si>
    <t>65 412 001ОП МГ 93923</t>
  </si>
  <si>
    <t>Дорога по ул.Старателей (Дорога автомобильная)</t>
  </si>
  <si>
    <t>66:35:0108001:1590</t>
  </si>
  <si>
    <t>Регистрационная запись о праве БГО №0108001:1590-66/032/2019-1 от 08.02.2019</t>
  </si>
  <si>
    <t>65 412 000 ОП МГ104418</t>
  </si>
  <si>
    <t>66:35:0000000:4492</t>
  </si>
  <si>
    <t>Регистрационная запись о праве БГО №0000000:4492-66/032/2020-3 от 12.03.2020</t>
  </si>
  <si>
    <t>66:35:0000000:4488</t>
  </si>
  <si>
    <t>Регистрационная запись о праве БГО №0000000:4488-66/032/2020-3 от 12.03.2020</t>
  </si>
  <si>
    <t>66:35:0000000:7596</t>
  </si>
  <si>
    <t>Регистрационная запись о праве БГО №0000000:7596-66/199/2021-1 от 09.11.2021</t>
  </si>
  <si>
    <t>Свердловская область, г.Березовский, от дома № 25а до дома № 33 по ул.Транспортников</t>
  </si>
  <si>
    <t xml:space="preserve">66:35:       :    </t>
  </si>
  <si>
    <t>Свердловская область, г.Березовский,  тер. 2 карьер дополнительный участок</t>
  </si>
  <si>
    <t>Дорога по ул.Победы (Дорога автомобильная)</t>
  </si>
  <si>
    <t>66:35:0108001:2089</t>
  </si>
  <si>
    <t>Регистрационная запись о праве БГО №0108001:2089-66/199/2020--1 от 31.12.2020</t>
  </si>
  <si>
    <t>44170000000000001488</t>
  </si>
  <si>
    <t>Свердловская область, г.Березовский, от дома № 29 до дома № 51 по ул.Бажова</t>
  </si>
  <si>
    <t>Свердловская область, г.Березовский, от ул.Вайнера до ул.Строителей,33В</t>
  </si>
  <si>
    <t>Свердловская область, г.Березовский, от дома № 34 до дома № 42 по ул.Строителей</t>
  </si>
  <si>
    <t>Свердловская область, Березовский городской округ, п.Становая, от дома № 9 по ул.Рябиновой до ул.Березовская</t>
  </si>
  <si>
    <t>Свердловская область, г.Березовский, от ул.Серова к жилому дому ул.Серова,2А</t>
  </si>
  <si>
    <t>Свердловская область, г.Березовский, ул.Ноябрьская, от дома № 7 до ул.. п.Первомайский</t>
  </si>
  <si>
    <t>Свердловская область, г.Березовский, от ЕКАД до ул.Транспортников</t>
  </si>
  <si>
    <t>Свердловская область, г.Березовский, от а/д по ул.Кирова в районе жилого дома № 2 п.Ленинский до а/д по ул.Кирова в районе жилого дома № 4 п.Ленинский</t>
  </si>
  <si>
    <t>Свердловская область, г.Березовский, ул.Овощное Отделение, от дома № 8 до дома № 16</t>
  </si>
  <si>
    <t>Свердловская область, г.Березовский, от ул.Гагарина до дома № 6 по ул.Брусницына</t>
  </si>
  <si>
    <t>Проезд общего пользованич (Дорога автомобильная)</t>
  </si>
  <si>
    <t>Свердловская область, г.Березовский, от ул.Толбухина к дому № 8г по ул.Академика Королева</t>
  </si>
  <si>
    <t>Свердловская область, г.Березовский, от ул.Толбухина к дому №8д по ул.Академика Королева</t>
  </si>
  <si>
    <t>Свердловская область, г.Березовский, от ул.Ленина до ул.Физкультурников</t>
  </si>
  <si>
    <t>Подъездные пути от действующих шахт до ЦОФ (Дорога автомобил</t>
  </si>
  <si>
    <t>66:35:0000000:3573</t>
  </si>
  <si>
    <t>Свердловская область, г.Березовский, от шахт до ЦОФ 33</t>
  </si>
  <si>
    <t>Регистрационная запись о праве БГО №66-01/01-214/2001-90 от 31.01.2001</t>
  </si>
  <si>
    <t>9-281</t>
  </si>
  <si>
    <t>Свердловская область, Березовский городской округ, п.Старопышминск, ул.Ленина, от автомобильной дороги регионального значения "г.Березовский-п.Старопышминск" до дома № 2г по ул.Ленина и от дома 2б по ул.Ленина до дома № 2 по пер.Нагорному</t>
  </si>
  <si>
    <t>Свердловская область, Березовский городской округ, п.Красногвардейский, ул. Лесная, от участка № 6 по ул.Луговой до земельного участка № 5 по ул.Лесной</t>
  </si>
  <si>
    <t>Свердловская область, Березовский городской округ, п.Кедровка, от а/д "Подъезд к ж/д станции от км 6+175 "Подъезд к п.Октябрьский" до ул.Дачной</t>
  </si>
  <si>
    <t>66:35:0000000:7634</t>
  </si>
  <si>
    <t>Регистрационная запись о праве БГО №0000000:7634-66/199/2023-3 от 15.05.2023</t>
  </si>
  <si>
    <t>66:35:0105007:2516</t>
  </si>
  <si>
    <t>Регистрационная запись о праве БГО №0105007:2516-66/199/2023-3 от 15.05.2023</t>
  </si>
  <si>
    <t>66:35:0000000:7659</t>
  </si>
  <si>
    <t>Регистрационная запись о праве БГО №0000000:7659-66/199/2022-1 от 04.02.2022</t>
  </si>
  <si>
    <t>4417 00000 1346</t>
  </si>
  <si>
    <t>66:35:0000000:7698</t>
  </si>
  <si>
    <t>Регистрационная запись о праве БГО №0000000:7698-66/199/2023-3 от 12.05.2023</t>
  </si>
  <si>
    <t>66:35:0000000:7696</t>
  </si>
  <si>
    <t>Регистрационная запись о праве БГО №0000000:7696-66/199/2023-3 от 15.05.2023</t>
  </si>
  <si>
    <t>66:35:0000000:7769</t>
  </si>
  <si>
    <t>Регистрационная запись о праве БГО №0000000:7769-66/199/2023-3 от 28.07.2023</t>
  </si>
  <si>
    <t>66:35:0000000:6043</t>
  </si>
  <si>
    <t>Регистрационная запись о праве БГО №0000000:60433-66/199/2023-3 от 12.05.2023</t>
  </si>
  <si>
    <t>Дорога проспект Александровский (Дорога автомобильная)</t>
  </si>
  <si>
    <t>66:35:0108001:2870</t>
  </si>
  <si>
    <t>Свердловская область, г.Березовский, в 60 м от ориентира по направлению на восток от участка ул.Жильцова,1</t>
  </si>
  <si>
    <t>Регистрационная запись о праве БГО №0108001:2870-66/199/2023-1 от 30.01.2023</t>
  </si>
  <si>
    <t>000000002448</t>
  </si>
  <si>
    <t>Муниципальный контракт №49 от 18.11.2022 - Благоустройство и ЖКХ МКУ</t>
  </si>
  <si>
    <t>Благоустройство и ЖКХ МКУ</t>
  </si>
  <si>
    <t>44170000000000002469</t>
  </si>
  <si>
    <t>Муниципальный контракт №38 от 03.10.2022 - Благоустройство и ЖКХ МКУ</t>
  </si>
  <si>
    <t>441700000000000002466</t>
  </si>
  <si>
    <t>44170000000000002467</t>
  </si>
  <si>
    <t>Подъездные пути ул.Согласия (Дорога автомобильная)</t>
  </si>
  <si>
    <t>Свердловская область, Березовский городской округ, п.Монетный, ул.Согласия ( от ул. Сочинской до ул.Надежды)</t>
  </si>
  <si>
    <t>грунт закрепленный щебнем</t>
  </si>
  <si>
    <t>Участок автомобильной дороги в Кол.саду №45 "Надежда" (Дорога автомобильная)</t>
  </si>
  <si>
    <t>Проезд общего пользования местного значения (Дорога автомобильная)</t>
  </si>
  <si>
    <t>Участок дороги от примыкания к дороге местного значения Объездная (Автомодильная дорога)</t>
  </si>
  <si>
    <t>Подъезд к ГТС Шиловский пруд (верхний) (Дорога автомобильная</t>
  </si>
  <si>
    <t>Подъезд к коллективному саду № 61 (Дорога автомобильная)</t>
  </si>
  <si>
    <t>Автомобильная дорога по ул.Почтовой (Дорога автомобильная)</t>
  </si>
  <si>
    <t>Участок дороги "г.Березовский-п.Сарапулка-Белоярское водохра</t>
  </si>
  <si>
    <t>Свердловская область, г.Березовский, от А/Д "г. Березовский - п.Сарапулка - Белоярское водохранилище" до ГТС Шиловский пруд</t>
  </si>
  <si>
    <t>Свердловская область, г.Березовский, подъезд к коллективному саду № 61</t>
  </si>
  <si>
    <t>Свердловская область, Березовский городской округ, п.Старопышминск, от дома № 2 по ул.Леонтьева до СНТ № 38 "Венеция"</t>
  </si>
  <si>
    <t>Свердловская область, Березовский городской округ, п.Монетный, от ул.Почтовой, д.4 до ул.Почтовой, д.2б</t>
  </si>
  <si>
    <t>Свердловская область, г.Березовский, сооружение " г.Березовский-п.Сарапулка-Белоярское водохранилище" на участке км 2+700 - км 5+450"</t>
  </si>
  <si>
    <t>МУНИЦИПАЛЬНОГО ИМУЩЕСТВА БЕРЕЗОВСКОГО МУНИЦИПАЛЬНОГО ОКРУГА</t>
  </si>
  <si>
    <t>Всего по Березовскому муниципальному округу</t>
  </si>
  <si>
    <t>имуществом Березовского муниципального округа  _____________________________</t>
  </si>
  <si>
    <t>Основной проезд (Дорога автомобильная)</t>
  </si>
  <si>
    <t>Свердловская область, г.Березовский,  от поворота к КПП по ул.Кольцевой ,5Б до развязки узла 3 на км 20+135 км 22+340 Екатеринбургской кольцевой автомобильной дороги</t>
  </si>
  <si>
    <t>Свердловская область, г.Березовский, от автомобильной дороги вокруг г.Екатеринбурга до планировочного района "Южный" г.Березовского</t>
  </si>
  <si>
    <t>Свердловская область, Березовский городской округ, п.Кедровка, ул.Новая, от д.№ 3 до д.№ 4</t>
  </si>
  <si>
    <t>Свердловская область, Березовский городской округ, п.Октябрьский, ул.Центральная, от д.32 до пожарного водоема</t>
  </si>
  <si>
    <t>Свердловская область, Березовский городской округ, п.Октябрьский, ул.Западная, от д.7 до д.9</t>
  </si>
  <si>
    <t>Свердловская область, Березовский городской округ, п.Монетный, ул.Свободы, от д.50 до д.55</t>
  </si>
  <si>
    <t>Свердловская область, г.Березовский, 44 Квартал, съезд с карьерной дороги</t>
  </si>
  <si>
    <t>нет данных</t>
  </si>
  <si>
    <t>Итого</t>
  </si>
  <si>
    <t>Участок автомобильной дороги по ул.Кольцевой (Дорога автомобильная)</t>
  </si>
  <si>
    <t>ИНФОРМАЦИЯ ИЗ РЕЕСТРА</t>
  </si>
  <si>
    <t>по состоянию на 01.09.2025</t>
  </si>
  <si>
    <t>Свердловская область, Березовский муниципальный округ, п. Лосиный, подъезд к СНТ "Спутник-21А"</t>
  </si>
  <si>
    <t>щебень (3336,2 м2)</t>
  </si>
  <si>
    <t>Свердловская область, Березовский муниципальный округ, п. Монетный, пер. Хрустальный</t>
  </si>
  <si>
    <t>щебень (1847 м2)</t>
  </si>
  <si>
    <t>Свердловская область, Березовский муниципальный округ, п. Монетный, пер. Цветочный</t>
  </si>
  <si>
    <t>Свердловская область, Березовский муниципальный округ, п. Монетный, пер. Вишневый</t>
  </si>
  <si>
    <t>Свердловская область, Березовский муниципальный округ, п. Монетный, пер. Яблоневый</t>
  </si>
  <si>
    <t>щебень (1776 м2)</t>
  </si>
  <si>
    <t>Свердловская область, Березовский муниципальный округ, п. Монетный, ул. Олимпийская</t>
  </si>
  <si>
    <t>щебень (1535 м2)</t>
  </si>
  <si>
    <t>щебень (7990 м2)</t>
  </si>
  <si>
    <t>Свердловская область, Березовский муниципальный округ, п. Монетный, ул. Крымская</t>
  </si>
  <si>
    <t>щебень (7956 м2)</t>
  </si>
  <si>
    <t>Свердловская область, Березовский муниципальный округ, п. Монетный, ул. Мира</t>
  </si>
  <si>
    <t>щебень (5700 м2)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</si>
</sst>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4" fontId="3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13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vertical="top" wrapText="1"/>
    </xf>
    <xf numFmtId="2" fontId="5" fillId="0" borderId="16" xfId="0" applyNumberFormat="1" applyFont="1" applyBorder="1" applyAlignment="1">
      <alignment vertical="top" wrapText="1"/>
    </xf>
    <xf numFmtId="2" fontId="5" fillId="0" borderId="14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10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7" fillId="0" borderId="0" xfId="0" applyNumberFormat="1" applyFont="1"/>
    <xf numFmtId="49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/>
    </xf>
    <xf numFmtId="4" fontId="5" fillId="0" borderId="7" xfId="0" applyNumberFormat="1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5" fillId="0" borderId="19" xfId="0" applyNumberFormat="1" applyFont="1" applyBorder="1" applyAlignment="1">
      <alignment horizontal="center" vertical="top" wrapText="1"/>
    </xf>
    <xf numFmtId="2" fontId="3" fillId="0" borderId="23" xfId="0" applyNumberFormat="1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top" wrapText="1"/>
    </xf>
    <xf numFmtId="1" fontId="5" fillId="0" borderId="24" xfId="0" applyNumberFormat="1" applyFont="1" applyBorder="1" applyAlignment="1">
      <alignment horizontal="center" vertical="top" wrapText="1"/>
    </xf>
    <xf numFmtId="1" fontId="5" fillId="0" borderId="25" xfId="0" applyNumberFormat="1" applyFont="1" applyBorder="1" applyAlignment="1">
      <alignment horizontal="center" vertical="top" wrapText="1"/>
    </xf>
    <xf numFmtId="1" fontId="5" fillId="0" borderId="27" xfId="0" applyNumberFormat="1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vertical="top" wrapText="1"/>
    </xf>
    <xf numFmtId="2" fontId="5" fillId="0" borderId="28" xfId="0" applyNumberFormat="1" applyFont="1" applyBorder="1" applyAlignment="1">
      <alignment vertical="top" wrapText="1"/>
    </xf>
    <xf numFmtId="2" fontId="5" fillId="0" borderId="28" xfId="0" applyNumberFormat="1" applyFont="1" applyBorder="1" applyAlignment="1">
      <alignment horizontal="center" vertical="top" wrapText="1"/>
    </xf>
    <xf numFmtId="1" fontId="5" fillId="0" borderId="28" xfId="0" applyNumberFormat="1" applyFont="1" applyBorder="1" applyAlignment="1">
      <alignment horizontal="center" vertical="top" wrapText="1"/>
    </xf>
    <xf numFmtId="2" fontId="5" fillId="0" borderId="29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2" fontId="12" fillId="0" borderId="0" xfId="0" applyNumberFormat="1" applyFont="1" applyAlignment="1">
      <alignment vertical="top" wrapText="1"/>
    </xf>
    <xf numFmtId="2" fontId="5" fillId="0" borderId="30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 wrapText="1"/>
    </xf>
    <xf numFmtId="2" fontId="5" fillId="0" borderId="1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1" fontId="1" fillId="2" borderId="21" xfId="0" applyNumberFormat="1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vertical="top" wrapText="1"/>
    </xf>
    <xf numFmtId="49" fontId="3" fillId="0" borderId="19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1" fontId="3" fillId="0" borderId="31" xfId="0" applyNumberFormat="1" applyFont="1" applyBorder="1" applyAlignment="1">
      <alignment horizontal="center" vertical="top" wrapText="1"/>
    </xf>
    <xf numFmtId="2" fontId="5" fillId="0" borderId="19" xfId="0" applyNumberFormat="1" applyFont="1" applyBorder="1" applyAlignment="1">
      <alignment horizontal="center" vertical="top" wrapText="1"/>
    </xf>
    <xf numFmtId="49" fontId="13" fillId="0" borderId="10" xfId="0" applyNumberFormat="1" applyFont="1" applyBorder="1" applyAlignment="1">
      <alignment vertical="top" wrapText="1"/>
    </xf>
    <xf numFmtId="49" fontId="13" fillId="0" borderId="8" xfId="0" applyNumberFormat="1" applyFont="1" applyBorder="1" applyAlignment="1">
      <alignment vertical="top" wrapText="1"/>
    </xf>
    <xf numFmtId="49" fontId="5" fillId="0" borderId="3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2" fontId="13" fillId="0" borderId="32" xfId="0" applyNumberFormat="1" applyFont="1" applyBorder="1" applyAlignment="1">
      <alignment horizontal="center" vertical="top"/>
    </xf>
    <xf numFmtId="2" fontId="13" fillId="0" borderId="19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2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5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" fontId="3" fillId="0" borderId="12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vertical="top" wrapText="1"/>
    </xf>
    <xf numFmtId="2" fontId="3" fillId="0" borderId="8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horizontal="center" vertical="top" wrapText="1"/>
    </xf>
    <xf numFmtId="2" fontId="3" fillId="0" borderId="3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left" vertical="top"/>
    </xf>
    <xf numFmtId="0" fontId="3" fillId="0" borderId="23" xfId="0" applyFont="1" applyBorder="1" applyAlignment="1">
      <alignment vertical="top" wrapText="1"/>
    </xf>
    <xf numFmtId="1" fontId="6" fillId="0" borderId="27" xfId="0" applyNumberFormat="1" applyFont="1" applyBorder="1" applyAlignment="1">
      <alignment horizontal="center" vertical="top" wrapText="1"/>
    </xf>
    <xf numFmtId="49" fontId="6" fillId="0" borderId="28" xfId="0" applyNumberFormat="1" applyFont="1" applyBorder="1" applyAlignment="1">
      <alignment vertical="top" wrapText="1"/>
    </xf>
    <xf numFmtId="164" fontId="6" fillId="0" borderId="28" xfId="0" applyNumberFormat="1" applyFont="1" applyBorder="1" applyAlignment="1">
      <alignment horizontal="center" vertical="top" wrapText="1"/>
    </xf>
    <xf numFmtId="1" fontId="6" fillId="0" borderId="28" xfId="0" applyNumberFormat="1" applyFont="1" applyBorder="1" applyAlignment="1">
      <alignment horizontal="center" vertical="top" wrapText="1"/>
    </xf>
    <xf numFmtId="49" fontId="6" fillId="0" borderId="29" xfId="0" applyNumberFormat="1" applyFont="1" applyBorder="1" applyAlignment="1">
      <alignment horizontal="center" vertical="top" wrapText="1"/>
    </xf>
    <xf numFmtId="1" fontId="5" fillId="0" borderId="34" xfId="0" applyNumberFormat="1" applyFont="1" applyBorder="1" applyAlignment="1">
      <alignment horizontal="center" vertical="top" wrapText="1"/>
    </xf>
    <xf numFmtId="49" fontId="5" fillId="0" borderId="35" xfId="0" applyNumberFormat="1" applyFont="1" applyBorder="1" applyAlignment="1">
      <alignment vertical="top" wrapText="1"/>
    </xf>
    <xf numFmtId="4" fontId="5" fillId="0" borderId="35" xfId="0" applyNumberFormat="1" applyFont="1" applyBorder="1" applyAlignment="1">
      <alignment horizontal="center" vertical="top" wrapText="1"/>
    </xf>
    <xf numFmtId="1" fontId="5" fillId="0" borderId="35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164" fontId="13" fillId="0" borderId="32" xfId="0" applyNumberFormat="1" applyFont="1" applyBorder="1" applyAlignment="1">
      <alignment horizontal="center" vertical="top"/>
    </xf>
    <xf numFmtId="49" fontId="13" fillId="0" borderId="2" xfId="0" applyNumberFormat="1" applyFont="1" applyBorder="1" applyAlignment="1">
      <alignment vertical="top" wrapText="1" shrinkToFit="1"/>
    </xf>
    <xf numFmtId="1" fontId="13" fillId="0" borderId="26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 wrapText="1"/>
    </xf>
    <xf numFmtId="1" fontId="5" fillId="0" borderId="1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vertical="top" wrapText="1"/>
    </xf>
    <xf numFmtId="2" fontId="14" fillId="0" borderId="0" xfId="0" applyNumberFormat="1" applyFont="1" applyAlignment="1">
      <alignment vertical="top" wrapText="1"/>
    </xf>
    <xf numFmtId="2" fontId="14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vertical="top" wrapText="1"/>
    </xf>
    <xf numFmtId="49" fontId="13" fillId="0" borderId="32" xfId="0" applyNumberFormat="1" applyFont="1" applyBorder="1" applyAlignment="1">
      <alignment vertical="top" wrapText="1"/>
    </xf>
    <xf numFmtId="164" fontId="13" fillId="0" borderId="32" xfId="0" applyNumberFormat="1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vertical="top" wrapText="1"/>
    </xf>
    <xf numFmtId="164" fontId="13" fillId="0" borderId="37" xfId="0" applyNumberFormat="1" applyFont="1" applyBorder="1" applyAlignment="1">
      <alignment horizontal="center" vertical="top" wrapText="1"/>
    </xf>
    <xf numFmtId="2" fontId="5" fillId="0" borderId="18" xfId="0" applyNumberFormat="1" applyFont="1" applyBorder="1" applyAlignment="1">
      <alignment horizontal="center" vertical="top" wrapText="1"/>
    </xf>
    <xf numFmtId="2" fontId="5" fillId="0" borderId="33" xfId="0" applyNumberFormat="1" applyFont="1" applyBorder="1" applyAlignment="1">
      <alignment vertical="top" wrapText="1"/>
    </xf>
    <xf numFmtId="49" fontId="5" fillId="0" borderId="38" xfId="0" applyNumberFormat="1" applyFont="1" applyBorder="1" applyAlignment="1">
      <alignment vertical="top" wrapText="1"/>
    </xf>
    <xf numFmtId="2" fontId="5" fillId="0" borderId="38" xfId="0" applyNumberFormat="1" applyFont="1" applyBorder="1" applyAlignment="1">
      <alignment vertical="top" wrapText="1"/>
    </xf>
    <xf numFmtId="49" fontId="5" fillId="0" borderId="37" xfId="0" applyNumberFormat="1" applyFont="1" applyBorder="1" applyAlignment="1">
      <alignment vertical="top" wrapText="1"/>
    </xf>
    <xf numFmtId="2" fontId="5" fillId="0" borderId="23" xfId="0" applyNumberFormat="1" applyFont="1" applyBorder="1" applyAlignment="1">
      <alignment vertical="top" wrapText="1"/>
    </xf>
    <xf numFmtId="49" fontId="5" fillId="0" borderId="23" xfId="0" applyNumberFormat="1" applyFont="1" applyBorder="1" applyAlignment="1">
      <alignment vertical="top" wrapText="1"/>
    </xf>
    <xf numFmtId="49" fontId="13" fillId="0" borderId="32" xfId="0" applyNumberFormat="1" applyFont="1" applyBorder="1" applyAlignment="1">
      <alignment vertical="top" wrapText="1" shrinkToFit="1"/>
    </xf>
    <xf numFmtId="49" fontId="13" fillId="0" borderId="0" xfId="0" applyNumberFormat="1" applyFont="1" applyAlignment="1">
      <alignment vertical="top" wrapText="1" shrinkToFit="1"/>
    </xf>
    <xf numFmtId="1" fontId="13" fillId="0" borderId="1" xfId="0" applyNumberFormat="1" applyFont="1" applyBorder="1" applyAlignment="1">
      <alignment horizontal="center" vertical="top"/>
    </xf>
    <xf numFmtId="1" fontId="13" fillId="0" borderId="9" xfId="0" applyNumberFormat="1" applyFont="1" applyBorder="1" applyAlignment="1">
      <alignment horizontal="center" vertical="top"/>
    </xf>
    <xf numFmtId="49" fontId="13" fillId="0" borderId="0" xfId="0" applyNumberFormat="1" applyFont="1" applyAlignment="1">
      <alignment vertical="top" wrapText="1"/>
    </xf>
    <xf numFmtId="164" fontId="13" fillId="0" borderId="0" xfId="0" applyNumberFormat="1" applyFont="1" applyAlignment="1">
      <alignment horizontal="center" vertical="top" wrapText="1"/>
    </xf>
    <xf numFmtId="1" fontId="13" fillId="0" borderId="1" xfId="0" applyNumberFormat="1" applyFont="1" applyBorder="1" applyAlignment="1">
      <alignment vertical="top" wrapText="1"/>
    </xf>
    <xf numFmtId="1" fontId="13" fillId="0" borderId="12" xfId="0" applyNumberFormat="1" applyFont="1" applyBorder="1" applyAlignment="1">
      <alignment vertical="top" wrapText="1"/>
    </xf>
    <xf numFmtId="1" fontId="13" fillId="0" borderId="9" xfId="0" applyNumberFormat="1" applyFont="1" applyBorder="1" applyAlignment="1">
      <alignment vertical="top" wrapText="1"/>
    </xf>
    <xf numFmtId="1" fontId="13" fillId="0" borderId="26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1" fontId="5" fillId="0" borderId="11" xfId="0" applyNumberFormat="1" applyFont="1" applyBorder="1" applyAlignment="1">
      <alignment horizontal="center" vertical="top" wrapText="1"/>
    </xf>
    <xf numFmtId="1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5" fillId="0" borderId="9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vertical="top" wrapText="1"/>
    </xf>
    <xf numFmtId="2" fontId="5" fillId="0" borderId="14" xfId="0" applyNumberFormat="1" applyFont="1" applyBorder="1" applyAlignment="1">
      <alignment horizontal="left" vertical="top" wrapText="1"/>
    </xf>
    <xf numFmtId="2" fontId="5" fillId="0" borderId="1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3"/>
  <sheetViews>
    <sheetView tabSelected="1" topLeftCell="B580" workbookViewId="0">
      <selection activeCell="F582" sqref="F582:F587"/>
    </sheetView>
  </sheetViews>
  <sheetFormatPr defaultColWidth="9.140625" defaultRowHeight="12.75" x14ac:dyDescent="0.2"/>
  <cols>
    <col min="1" max="1" width="8.28515625" style="115" bestFit="1" customWidth="1"/>
    <col min="2" max="2" width="27.140625" style="33" customWidth="1"/>
    <col min="3" max="3" width="42.42578125" style="34" customWidth="1"/>
    <col min="4" max="4" width="14.42578125" style="35" customWidth="1"/>
    <col min="5" max="5" width="14.85546875" style="36" customWidth="1"/>
    <col min="6" max="6" width="32.7109375" style="33" customWidth="1"/>
    <col min="7" max="7" width="14.5703125" style="29" customWidth="1"/>
    <col min="8" max="8" width="10.42578125" style="30" bestFit="1" customWidth="1"/>
    <col min="9" max="9" width="15" style="30" customWidth="1"/>
    <col min="10" max="13" width="9.140625" style="29"/>
    <col min="14" max="16384" width="9.140625" style="33"/>
  </cols>
  <sheetData>
    <row r="1" spans="1:13" s="3" customFormat="1" x14ac:dyDescent="0.2">
      <c r="A1" s="184" t="s">
        <v>2330</v>
      </c>
      <c r="B1" s="185"/>
      <c r="C1" s="184"/>
      <c r="D1" s="184"/>
      <c r="E1" s="184"/>
      <c r="F1" s="184"/>
      <c r="G1" s="1"/>
      <c r="H1" s="2"/>
      <c r="I1" s="2"/>
      <c r="J1" s="1"/>
      <c r="K1" s="1"/>
      <c r="L1" s="1"/>
      <c r="M1" s="1"/>
    </row>
    <row r="2" spans="1:13" s="3" customFormat="1" x14ac:dyDescent="0.2">
      <c r="A2" s="184" t="s">
        <v>2316</v>
      </c>
      <c r="B2" s="185"/>
      <c r="C2" s="184"/>
      <c r="D2" s="184"/>
      <c r="E2" s="184"/>
      <c r="F2" s="184"/>
      <c r="G2" s="1"/>
      <c r="H2" s="2"/>
      <c r="I2" s="2"/>
      <c r="J2" s="1"/>
      <c r="K2" s="1"/>
      <c r="L2" s="1"/>
      <c r="M2" s="1"/>
    </row>
    <row r="3" spans="1:13" s="3" customFormat="1" x14ac:dyDescent="0.2">
      <c r="A3" s="184" t="s">
        <v>0</v>
      </c>
      <c r="B3" s="185"/>
      <c r="C3" s="184"/>
      <c r="D3" s="184"/>
      <c r="E3" s="184"/>
      <c r="F3" s="184"/>
      <c r="G3" s="1"/>
      <c r="H3" s="2"/>
      <c r="I3" s="2"/>
      <c r="J3" s="1"/>
      <c r="K3" s="1"/>
      <c r="L3" s="1"/>
      <c r="M3" s="1"/>
    </row>
    <row r="4" spans="1:13" s="3" customFormat="1" ht="13.5" thickBot="1" x14ac:dyDescent="0.25">
      <c r="A4" s="184" t="s">
        <v>2331</v>
      </c>
      <c r="B4" s="185"/>
      <c r="C4" s="184"/>
      <c r="D4" s="184"/>
      <c r="E4" s="184"/>
      <c r="F4" s="184"/>
      <c r="G4" s="1"/>
      <c r="H4" s="2"/>
      <c r="I4" s="2"/>
      <c r="J4" s="1"/>
      <c r="K4" s="1"/>
      <c r="L4" s="1"/>
      <c r="M4" s="1"/>
    </row>
    <row r="5" spans="1:13" s="5" customFormat="1" ht="39" thickBot="1" x14ac:dyDescent="0.3">
      <c r="A5" s="83" t="s">
        <v>1</v>
      </c>
      <c r="B5" s="84" t="s">
        <v>2</v>
      </c>
      <c r="C5" s="85" t="s">
        <v>3</v>
      </c>
      <c r="D5" s="85" t="s">
        <v>4</v>
      </c>
      <c r="E5" s="86" t="s">
        <v>5</v>
      </c>
      <c r="F5" s="87" t="s">
        <v>6</v>
      </c>
      <c r="G5" s="4"/>
      <c r="H5" s="4"/>
      <c r="I5" s="4"/>
      <c r="J5" s="4"/>
      <c r="K5" s="4"/>
      <c r="L5" s="4"/>
      <c r="M5" s="4"/>
    </row>
    <row r="6" spans="1:13" s="9" customFormat="1" ht="55.5" customHeight="1" x14ac:dyDescent="0.25">
      <c r="A6" s="124">
        <v>39503</v>
      </c>
      <c r="B6" s="125" t="s">
        <v>7</v>
      </c>
      <c r="C6" s="125" t="s">
        <v>8</v>
      </c>
      <c r="D6" s="126">
        <v>520</v>
      </c>
      <c r="E6" s="127">
        <v>4</v>
      </c>
      <c r="F6" s="128" t="s">
        <v>9</v>
      </c>
      <c r="G6" s="8"/>
      <c r="H6" s="4"/>
      <c r="I6" s="4"/>
      <c r="J6" s="8"/>
      <c r="K6" s="8"/>
      <c r="L6" s="8"/>
      <c r="M6" s="8"/>
    </row>
    <row r="7" spans="1:13" s="9" customFormat="1" ht="78" customHeight="1" x14ac:dyDescent="0.25">
      <c r="A7" s="100">
        <v>40312</v>
      </c>
      <c r="B7" s="137" t="s">
        <v>7</v>
      </c>
      <c r="C7" s="137" t="s">
        <v>10</v>
      </c>
      <c r="D7" s="6">
        <v>2110</v>
      </c>
      <c r="E7" s="49">
        <v>3</v>
      </c>
      <c r="F7" s="139" t="s">
        <v>11</v>
      </c>
      <c r="G7" s="8"/>
      <c r="H7" s="4"/>
      <c r="I7" s="4"/>
      <c r="J7" s="8"/>
      <c r="K7" s="8"/>
      <c r="L7" s="8"/>
      <c r="M7" s="8"/>
    </row>
    <row r="8" spans="1:13" s="9" customFormat="1" ht="69" customHeight="1" x14ac:dyDescent="0.25">
      <c r="A8" s="100">
        <v>40314</v>
      </c>
      <c r="B8" s="137" t="s">
        <v>7</v>
      </c>
      <c r="C8" s="137" t="s">
        <v>12</v>
      </c>
      <c r="D8" s="6">
        <v>1830</v>
      </c>
      <c r="E8" s="7">
        <v>2</v>
      </c>
      <c r="F8" s="139" t="s">
        <v>13</v>
      </c>
      <c r="G8" s="8"/>
      <c r="H8" s="4"/>
      <c r="I8" s="4"/>
      <c r="J8" s="8"/>
      <c r="K8" s="8"/>
      <c r="L8" s="8"/>
      <c r="M8" s="8"/>
    </row>
    <row r="9" spans="1:13" s="9" customFormat="1" ht="71.25" customHeight="1" x14ac:dyDescent="0.25">
      <c r="A9" s="100">
        <v>40315</v>
      </c>
      <c r="B9" s="137" t="s">
        <v>7</v>
      </c>
      <c r="C9" s="137" t="s">
        <v>14</v>
      </c>
      <c r="D9" s="6">
        <v>1025</v>
      </c>
      <c r="E9" s="7">
        <v>4</v>
      </c>
      <c r="F9" s="139" t="s">
        <v>15</v>
      </c>
      <c r="G9" s="8"/>
      <c r="H9" s="4"/>
      <c r="I9" s="4"/>
      <c r="J9" s="8"/>
      <c r="K9" s="8"/>
      <c r="L9" s="8"/>
      <c r="M9" s="8"/>
    </row>
    <row r="10" spans="1:13" s="9" customFormat="1" ht="51" x14ac:dyDescent="0.25">
      <c r="A10" s="100">
        <v>40316</v>
      </c>
      <c r="B10" s="137" t="s">
        <v>7</v>
      </c>
      <c r="C10" s="137" t="s">
        <v>16</v>
      </c>
      <c r="D10" s="6">
        <v>600</v>
      </c>
      <c r="E10" s="7">
        <v>3</v>
      </c>
      <c r="F10" s="139" t="s">
        <v>17</v>
      </c>
      <c r="G10" s="8"/>
      <c r="H10" s="4"/>
      <c r="I10" s="4"/>
      <c r="J10" s="8"/>
      <c r="K10" s="8"/>
      <c r="L10" s="8"/>
      <c r="M10" s="8"/>
    </row>
    <row r="11" spans="1:13" s="9" customFormat="1" ht="76.5" x14ac:dyDescent="0.25">
      <c r="A11" s="100">
        <v>40317</v>
      </c>
      <c r="B11" s="137" t="s">
        <v>7</v>
      </c>
      <c r="C11" s="137" t="s">
        <v>18</v>
      </c>
      <c r="D11" s="6">
        <v>890</v>
      </c>
      <c r="E11" s="7">
        <v>4</v>
      </c>
      <c r="F11" s="139" t="s">
        <v>19</v>
      </c>
      <c r="G11" s="8"/>
      <c r="H11" s="4"/>
      <c r="I11" s="4"/>
      <c r="J11" s="8"/>
      <c r="K11" s="8"/>
      <c r="L11" s="8"/>
      <c r="M11" s="8"/>
    </row>
    <row r="12" spans="1:13" s="9" customFormat="1" ht="76.5" x14ac:dyDescent="0.25">
      <c r="A12" s="100">
        <v>40318</v>
      </c>
      <c r="B12" s="137" t="s">
        <v>7</v>
      </c>
      <c r="C12" s="137" t="s">
        <v>20</v>
      </c>
      <c r="D12" s="6">
        <v>280</v>
      </c>
      <c r="E12" s="7">
        <v>4</v>
      </c>
      <c r="F12" s="139" t="s">
        <v>21</v>
      </c>
      <c r="G12" s="8"/>
      <c r="H12" s="4"/>
      <c r="I12" s="4"/>
      <c r="J12" s="8"/>
      <c r="K12" s="8"/>
      <c r="L12" s="8"/>
      <c r="M12" s="8"/>
    </row>
    <row r="13" spans="1:13" s="9" customFormat="1" ht="45.75" customHeight="1" x14ac:dyDescent="0.25">
      <c r="A13" s="173">
        <v>40319</v>
      </c>
      <c r="B13" s="174" t="s">
        <v>7</v>
      </c>
      <c r="C13" s="175" t="s">
        <v>22</v>
      </c>
      <c r="D13" s="6">
        <f>384.3</f>
        <v>384.3</v>
      </c>
      <c r="E13" s="7">
        <v>4</v>
      </c>
      <c r="F13" s="176" t="s">
        <v>23</v>
      </c>
      <c r="G13" s="8"/>
      <c r="H13" s="4"/>
      <c r="I13" s="4"/>
      <c r="J13" s="8"/>
      <c r="K13" s="8"/>
      <c r="L13" s="8"/>
      <c r="M13" s="8"/>
    </row>
    <row r="14" spans="1:13" s="9" customFormat="1" ht="45.75" customHeight="1" x14ac:dyDescent="0.25">
      <c r="A14" s="173"/>
      <c r="B14" s="174"/>
      <c r="C14" s="175"/>
      <c r="D14" s="6">
        <f>680-384.3</f>
        <v>295.7</v>
      </c>
      <c r="E14" s="7">
        <v>5</v>
      </c>
      <c r="F14" s="176"/>
      <c r="G14" s="8"/>
      <c r="H14" s="4"/>
      <c r="I14" s="4"/>
      <c r="J14" s="8"/>
      <c r="K14" s="8"/>
      <c r="L14" s="8"/>
      <c r="M14" s="8"/>
    </row>
    <row r="15" spans="1:13" s="9" customFormat="1" ht="45.75" customHeight="1" x14ac:dyDescent="0.25">
      <c r="A15" s="173">
        <v>40320</v>
      </c>
      <c r="B15" s="174" t="s">
        <v>7</v>
      </c>
      <c r="C15" s="175" t="s">
        <v>24</v>
      </c>
      <c r="D15" s="6">
        <f>350</f>
        <v>350</v>
      </c>
      <c r="E15" s="7">
        <v>4</v>
      </c>
      <c r="F15" s="176" t="s">
        <v>25</v>
      </c>
      <c r="G15" s="8"/>
      <c r="H15" s="4"/>
      <c r="I15" s="4"/>
      <c r="J15" s="8"/>
      <c r="K15" s="8"/>
      <c r="L15" s="8"/>
      <c r="M15" s="8"/>
    </row>
    <row r="16" spans="1:13" s="9" customFormat="1" ht="45.75" customHeight="1" x14ac:dyDescent="0.25">
      <c r="A16" s="173"/>
      <c r="B16" s="174"/>
      <c r="C16" s="175"/>
      <c r="D16" s="6">
        <f>661-350</f>
        <v>311</v>
      </c>
      <c r="E16" s="7">
        <v>5</v>
      </c>
      <c r="F16" s="176"/>
      <c r="G16" s="8"/>
      <c r="H16" s="4"/>
      <c r="I16" s="4"/>
      <c r="J16" s="8"/>
      <c r="K16" s="8"/>
      <c r="L16" s="8"/>
      <c r="M16" s="8"/>
    </row>
    <row r="17" spans="1:13" s="9" customFormat="1" ht="89.25" x14ac:dyDescent="0.25">
      <c r="A17" s="100">
        <v>40321</v>
      </c>
      <c r="B17" s="137" t="s">
        <v>7</v>
      </c>
      <c r="C17" s="137" t="s">
        <v>26</v>
      </c>
      <c r="D17" s="6">
        <v>1070</v>
      </c>
      <c r="E17" s="7">
        <v>4</v>
      </c>
      <c r="F17" s="139" t="s">
        <v>27</v>
      </c>
      <c r="G17" s="8"/>
      <c r="H17" s="10"/>
      <c r="I17" s="4"/>
      <c r="J17" s="8"/>
      <c r="K17" s="8"/>
      <c r="L17" s="8"/>
      <c r="M17" s="8"/>
    </row>
    <row r="18" spans="1:13" s="9" customFormat="1" ht="51" x14ac:dyDescent="0.25">
      <c r="A18" s="100">
        <v>40322</v>
      </c>
      <c r="B18" s="137" t="s">
        <v>7</v>
      </c>
      <c r="C18" s="137" t="s">
        <v>28</v>
      </c>
      <c r="D18" s="6">
        <v>370</v>
      </c>
      <c r="E18" s="7">
        <v>2</v>
      </c>
      <c r="F18" s="139" t="s">
        <v>29</v>
      </c>
      <c r="G18" s="8"/>
      <c r="H18" s="4"/>
      <c r="I18" s="4"/>
      <c r="J18" s="8"/>
      <c r="K18" s="8"/>
      <c r="L18" s="8"/>
      <c r="M18" s="8"/>
    </row>
    <row r="19" spans="1:13" s="9" customFormat="1" ht="76.5" x14ac:dyDescent="0.25">
      <c r="A19" s="100">
        <v>40323</v>
      </c>
      <c r="B19" s="137" t="s">
        <v>7</v>
      </c>
      <c r="C19" s="137" t="s">
        <v>30</v>
      </c>
      <c r="D19" s="6">
        <v>1490</v>
      </c>
      <c r="E19" s="7">
        <v>4</v>
      </c>
      <c r="F19" s="139" t="s">
        <v>31</v>
      </c>
      <c r="G19" s="8"/>
      <c r="H19" s="4"/>
      <c r="I19" s="4"/>
      <c r="J19" s="8"/>
      <c r="K19" s="8"/>
      <c r="L19" s="8"/>
      <c r="M19" s="8"/>
    </row>
    <row r="20" spans="1:13" s="9" customFormat="1" ht="63.75" x14ac:dyDescent="0.25">
      <c r="A20" s="100">
        <v>40324</v>
      </c>
      <c r="B20" s="137" t="s">
        <v>7</v>
      </c>
      <c r="C20" s="137" t="s">
        <v>32</v>
      </c>
      <c r="D20" s="6">
        <v>1050</v>
      </c>
      <c r="E20" s="7">
        <v>5</v>
      </c>
      <c r="F20" s="139" t="s">
        <v>33</v>
      </c>
      <c r="G20" s="8"/>
      <c r="H20" s="4"/>
      <c r="I20" s="4"/>
      <c r="J20" s="8"/>
      <c r="K20" s="8"/>
      <c r="L20" s="8"/>
      <c r="M20" s="8"/>
    </row>
    <row r="21" spans="1:13" s="9" customFormat="1" ht="79.5" customHeight="1" x14ac:dyDescent="0.25">
      <c r="A21" s="100">
        <v>40325</v>
      </c>
      <c r="B21" s="137" t="s">
        <v>7</v>
      </c>
      <c r="C21" s="137" t="s">
        <v>34</v>
      </c>
      <c r="D21" s="6">
        <v>2100</v>
      </c>
      <c r="E21" s="7">
        <v>3</v>
      </c>
      <c r="F21" s="139" t="s">
        <v>35</v>
      </c>
      <c r="G21" s="8"/>
      <c r="H21" s="4"/>
      <c r="I21" s="4"/>
      <c r="J21" s="8"/>
      <c r="K21" s="8"/>
      <c r="L21" s="8"/>
      <c r="M21" s="8"/>
    </row>
    <row r="22" spans="1:13" s="9" customFormat="1" ht="63.75" x14ac:dyDescent="0.25">
      <c r="A22" s="100">
        <v>40326</v>
      </c>
      <c r="B22" s="137" t="s">
        <v>7</v>
      </c>
      <c r="C22" s="137" t="s">
        <v>36</v>
      </c>
      <c r="D22" s="6">
        <v>3090</v>
      </c>
      <c r="E22" s="7">
        <v>2</v>
      </c>
      <c r="F22" s="139" t="s">
        <v>37</v>
      </c>
      <c r="G22" s="8"/>
      <c r="H22" s="4"/>
      <c r="I22" s="4"/>
      <c r="J22" s="8"/>
      <c r="K22" s="8"/>
      <c r="L22" s="8"/>
      <c r="M22" s="8"/>
    </row>
    <row r="23" spans="1:13" s="9" customFormat="1" ht="58.5" customHeight="1" x14ac:dyDescent="0.25">
      <c r="A23" s="178">
        <v>41530</v>
      </c>
      <c r="B23" s="180" t="s">
        <v>7</v>
      </c>
      <c r="C23" s="182" t="s">
        <v>38</v>
      </c>
      <c r="D23" s="6">
        <f>3330-1376</f>
        <v>1954</v>
      </c>
      <c r="E23" s="7">
        <v>2</v>
      </c>
      <c r="F23" s="171" t="s">
        <v>39</v>
      </c>
      <c r="G23" s="8"/>
      <c r="H23" s="4"/>
      <c r="I23" s="4"/>
      <c r="J23" s="8"/>
      <c r="K23" s="8"/>
      <c r="L23" s="8"/>
      <c r="M23" s="8"/>
    </row>
    <row r="24" spans="1:13" s="9" customFormat="1" ht="58.5" customHeight="1" x14ac:dyDescent="0.25">
      <c r="A24" s="179"/>
      <c r="B24" s="181"/>
      <c r="C24" s="183"/>
      <c r="D24" s="6">
        <v>1376</v>
      </c>
      <c r="E24" s="7">
        <v>3</v>
      </c>
      <c r="F24" s="172"/>
      <c r="G24" s="8"/>
      <c r="H24" s="4"/>
      <c r="I24" s="4"/>
      <c r="J24" s="8"/>
      <c r="K24" s="8"/>
      <c r="L24" s="8"/>
      <c r="M24" s="8"/>
    </row>
    <row r="25" spans="1:13" s="9" customFormat="1" ht="42.75" customHeight="1" x14ac:dyDescent="0.25">
      <c r="A25" s="178">
        <v>41531</v>
      </c>
      <c r="B25" s="180" t="s">
        <v>7</v>
      </c>
      <c r="C25" s="182" t="s">
        <v>40</v>
      </c>
      <c r="D25" s="6">
        <f>668-222</f>
        <v>446</v>
      </c>
      <c r="E25" s="7">
        <v>3</v>
      </c>
      <c r="F25" s="171" t="s">
        <v>41</v>
      </c>
      <c r="G25" s="8"/>
      <c r="H25" s="4"/>
      <c r="I25" s="4"/>
      <c r="J25" s="8"/>
      <c r="K25" s="8"/>
      <c r="L25" s="8"/>
      <c r="M25" s="8"/>
    </row>
    <row r="26" spans="1:13" s="9" customFormat="1" ht="42.75" customHeight="1" x14ac:dyDescent="0.25">
      <c r="A26" s="179"/>
      <c r="B26" s="181"/>
      <c r="C26" s="183"/>
      <c r="D26" s="6">
        <v>222</v>
      </c>
      <c r="E26" s="7">
        <v>4</v>
      </c>
      <c r="F26" s="172"/>
      <c r="G26" s="8"/>
      <c r="H26" s="4"/>
      <c r="I26" s="4"/>
      <c r="J26" s="8"/>
      <c r="K26" s="8"/>
      <c r="L26" s="8"/>
      <c r="M26" s="8"/>
    </row>
    <row r="27" spans="1:13" s="9" customFormat="1" ht="67.5" customHeight="1" x14ac:dyDescent="0.25">
      <c r="A27" s="100">
        <v>41532</v>
      </c>
      <c r="B27" s="137" t="s">
        <v>7</v>
      </c>
      <c r="C27" s="137" t="s">
        <v>42</v>
      </c>
      <c r="D27" s="6">
        <v>1107</v>
      </c>
      <c r="E27" s="7">
        <v>4</v>
      </c>
      <c r="F27" s="139" t="s">
        <v>43</v>
      </c>
      <c r="G27" s="8"/>
      <c r="H27" s="4"/>
      <c r="I27" s="4"/>
      <c r="J27" s="8"/>
      <c r="K27" s="8"/>
      <c r="L27" s="8"/>
      <c r="M27" s="8"/>
    </row>
    <row r="28" spans="1:13" s="9" customFormat="1" ht="59.25" customHeight="1" x14ac:dyDescent="0.25">
      <c r="A28" s="173">
        <v>41533</v>
      </c>
      <c r="B28" s="174" t="s">
        <v>7</v>
      </c>
      <c r="C28" s="177" t="s">
        <v>44</v>
      </c>
      <c r="D28" s="6">
        <v>546.5</v>
      </c>
      <c r="E28" s="7">
        <v>4</v>
      </c>
      <c r="F28" s="176" t="s">
        <v>45</v>
      </c>
      <c r="G28" s="8"/>
      <c r="H28" s="4"/>
      <c r="I28" s="4"/>
      <c r="J28" s="8"/>
      <c r="K28" s="8"/>
      <c r="L28" s="8"/>
      <c r="M28" s="8"/>
    </row>
    <row r="29" spans="1:13" s="9" customFormat="1" ht="59.25" customHeight="1" x14ac:dyDescent="0.25">
      <c r="A29" s="173"/>
      <c r="B29" s="174"/>
      <c r="C29" s="177"/>
      <c r="D29" s="6">
        <f>2160-546.5</f>
        <v>1613.5</v>
      </c>
      <c r="E29" s="7">
        <v>5</v>
      </c>
      <c r="F29" s="176"/>
      <c r="G29" s="8"/>
      <c r="H29" s="4"/>
      <c r="I29" s="4"/>
      <c r="J29" s="8"/>
      <c r="K29" s="8"/>
      <c r="L29" s="8"/>
      <c r="M29" s="8"/>
    </row>
    <row r="30" spans="1:13" s="9" customFormat="1" ht="102" x14ac:dyDescent="0.25">
      <c r="A30" s="100">
        <v>41534</v>
      </c>
      <c r="B30" s="137" t="s">
        <v>7</v>
      </c>
      <c r="C30" s="137" t="s">
        <v>46</v>
      </c>
      <c r="D30" s="6">
        <v>960</v>
      </c>
      <c r="E30" s="7">
        <v>3</v>
      </c>
      <c r="F30" s="139" t="s">
        <v>47</v>
      </c>
      <c r="G30" s="8"/>
      <c r="H30" s="4"/>
      <c r="I30" s="4"/>
      <c r="J30" s="8"/>
      <c r="K30" s="8"/>
      <c r="L30" s="8"/>
      <c r="M30" s="8"/>
    </row>
    <row r="31" spans="1:13" s="9" customFormat="1" ht="27" customHeight="1" x14ac:dyDescent="0.25">
      <c r="A31" s="173">
        <v>41535</v>
      </c>
      <c r="B31" s="174" t="s">
        <v>7</v>
      </c>
      <c r="C31" s="175" t="s">
        <v>48</v>
      </c>
      <c r="D31" s="6">
        <f>384+21</f>
        <v>405</v>
      </c>
      <c r="E31" s="7">
        <v>4</v>
      </c>
      <c r="F31" s="176" t="s">
        <v>49</v>
      </c>
      <c r="G31" s="8"/>
      <c r="H31" s="4"/>
      <c r="I31" s="4"/>
      <c r="J31" s="8"/>
      <c r="K31" s="8"/>
      <c r="L31" s="8"/>
      <c r="M31" s="8"/>
    </row>
    <row r="32" spans="1:13" s="9" customFormat="1" ht="27" customHeight="1" x14ac:dyDescent="0.25">
      <c r="A32" s="173"/>
      <c r="B32" s="174"/>
      <c r="C32" s="175"/>
      <c r="D32" s="6">
        <f>507-21</f>
        <v>486</v>
      </c>
      <c r="E32" s="7">
        <v>5</v>
      </c>
      <c r="F32" s="176"/>
      <c r="G32" s="8"/>
      <c r="H32" s="4"/>
      <c r="I32" s="4"/>
      <c r="J32" s="8"/>
      <c r="K32" s="8"/>
      <c r="L32" s="8"/>
      <c r="M32" s="8"/>
    </row>
    <row r="33" spans="1:13" s="9" customFormat="1" ht="60" customHeight="1" x14ac:dyDescent="0.25">
      <c r="A33" s="178">
        <v>41536</v>
      </c>
      <c r="B33" s="180" t="s">
        <v>7</v>
      </c>
      <c r="C33" s="180" t="s">
        <v>50</v>
      </c>
      <c r="D33" s="6">
        <f>1500-538</f>
        <v>962</v>
      </c>
      <c r="E33" s="7">
        <v>2</v>
      </c>
      <c r="F33" s="171" t="s">
        <v>51</v>
      </c>
      <c r="G33" s="8"/>
      <c r="H33" s="4"/>
      <c r="I33" s="4"/>
      <c r="J33" s="8"/>
      <c r="K33" s="8"/>
      <c r="L33" s="8"/>
      <c r="M33" s="8"/>
    </row>
    <row r="34" spans="1:13" s="9" customFormat="1" ht="60" customHeight="1" x14ac:dyDescent="0.25">
      <c r="A34" s="179"/>
      <c r="B34" s="181"/>
      <c r="C34" s="181"/>
      <c r="D34" s="6">
        <v>538</v>
      </c>
      <c r="E34" s="7">
        <v>4</v>
      </c>
      <c r="F34" s="172"/>
      <c r="G34" s="8"/>
      <c r="H34" s="4"/>
      <c r="I34" s="4"/>
      <c r="J34" s="8"/>
      <c r="K34" s="8"/>
      <c r="L34" s="8"/>
      <c r="M34" s="8"/>
    </row>
    <row r="35" spans="1:13" s="9" customFormat="1" ht="51" x14ac:dyDescent="0.25">
      <c r="A35" s="100">
        <v>41537</v>
      </c>
      <c r="B35" s="137" t="s">
        <v>7</v>
      </c>
      <c r="C35" s="137" t="s">
        <v>52</v>
      </c>
      <c r="D35" s="6">
        <v>310</v>
      </c>
      <c r="E35" s="7">
        <v>2</v>
      </c>
      <c r="F35" s="139" t="s">
        <v>53</v>
      </c>
      <c r="G35" s="8"/>
      <c r="H35" s="4"/>
      <c r="I35" s="4"/>
      <c r="J35" s="8"/>
      <c r="K35" s="8"/>
      <c r="L35" s="8"/>
      <c r="M35" s="8"/>
    </row>
    <row r="36" spans="1:13" s="9" customFormat="1" ht="25.5" customHeight="1" x14ac:dyDescent="0.25">
      <c r="A36" s="178">
        <v>41538</v>
      </c>
      <c r="B36" s="180" t="s">
        <v>7</v>
      </c>
      <c r="C36" s="182" t="s">
        <v>54</v>
      </c>
      <c r="D36" s="6">
        <f>1180-324-83</f>
        <v>773</v>
      </c>
      <c r="E36" s="7">
        <v>2</v>
      </c>
      <c r="F36" s="171" t="s">
        <v>55</v>
      </c>
      <c r="G36" s="8"/>
      <c r="H36" s="4"/>
      <c r="I36" s="4"/>
      <c r="J36" s="8"/>
      <c r="K36" s="8"/>
      <c r="L36" s="8"/>
      <c r="M36" s="8"/>
    </row>
    <row r="37" spans="1:13" s="9" customFormat="1" ht="25.5" customHeight="1" x14ac:dyDescent="0.25">
      <c r="A37" s="186"/>
      <c r="B37" s="187"/>
      <c r="C37" s="188"/>
      <c r="D37" s="6">
        <v>83</v>
      </c>
      <c r="E37" s="7">
        <v>3</v>
      </c>
      <c r="F37" s="189"/>
      <c r="G37" s="8"/>
      <c r="H37" s="4"/>
      <c r="I37" s="4"/>
      <c r="J37" s="8"/>
      <c r="K37" s="8"/>
      <c r="L37" s="8"/>
      <c r="M37" s="8"/>
    </row>
    <row r="38" spans="1:13" s="9" customFormat="1" ht="25.5" customHeight="1" x14ac:dyDescent="0.25">
      <c r="A38" s="179"/>
      <c r="B38" s="181"/>
      <c r="C38" s="183"/>
      <c r="D38" s="6">
        <v>324</v>
      </c>
      <c r="E38" s="7">
        <v>5</v>
      </c>
      <c r="F38" s="172"/>
      <c r="G38" s="8"/>
      <c r="H38" s="4"/>
      <c r="I38" s="4"/>
      <c r="J38" s="8"/>
      <c r="K38" s="8"/>
      <c r="L38" s="8"/>
      <c r="M38" s="8"/>
    </row>
    <row r="39" spans="1:13" s="9" customFormat="1" ht="42" customHeight="1" x14ac:dyDescent="0.25">
      <c r="A39" s="173">
        <v>41539</v>
      </c>
      <c r="B39" s="174" t="s">
        <v>7</v>
      </c>
      <c r="C39" s="175" t="s">
        <v>56</v>
      </c>
      <c r="D39" s="6">
        <f>710</f>
        <v>710</v>
      </c>
      <c r="E39" s="7">
        <v>4</v>
      </c>
      <c r="F39" s="176" t="s">
        <v>57</v>
      </c>
      <c r="G39" s="8"/>
      <c r="H39" s="4"/>
      <c r="I39" s="4"/>
      <c r="J39" s="8"/>
      <c r="K39" s="8"/>
      <c r="L39" s="8"/>
      <c r="M39" s="8"/>
    </row>
    <row r="40" spans="1:13" s="9" customFormat="1" ht="42" customHeight="1" x14ac:dyDescent="0.25">
      <c r="A40" s="173"/>
      <c r="B40" s="174"/>
      <c r="C40" s="175"/>
      <c r="D40" s="6">
        <f>1110-710</f>
        <v>400</v>
      </c>
      <c r="E40" s="7">
        <v>5</v>
      </c>
      <c r="F40" s="176"/>
      <c r="G40" s="8"/>
      <c r="H40" s="4"/>
      <c r="I40" s="4"/>
      <c r="J40" s="8"/>
      <c r="K40" s="8"/>
      <c r="L40" s="8"/>
      <c r="M40" s="8"/>
    </row>
    <row r="41" spans="1:13" s="9" customFormat="1" ht="111" customHeight="1" x14ac:dyDescent="0.25">
      <c r="A41" s="100">
        <v>41541</v>
      </c>
      <c r="B41" s="137" t="s">
        <v>7</v>
      </c>
      <c r="C41" s="137" t="s">
        <v>58</v>
      </c>
      <c r="D41" s="6">
        <v>1450</v>
      </c>
      <c r="E41" s="7">
        <v>4</v>
      </c>
      <c r="F41" s="139" t="s">
        <v>59</v>
      </c>
      <c r="G41" s="8"/>
      <c r="H41" s="4"/>
      <c r="I41" s="4"/>
      <c r="J41" s="8"/>
      <c r="K41" s="8"/>
      <c r="L41" s="8"/>
      <c r="M41" s="8"/>
    </row>
    <row r="42" spans="1:13" s="9" customFormat="1" ht="104.25" customHeight="1" x14ac:dyDescent="0.25">
      <c r="A42" s="100">
        <v>41542</v>
      </c>
      <c r="B42" s="137" t="s">
        <v>7</v>
      </c>
      <c r="C42" s="137" t="s">
        <v>60</v>
      </c>
      <c r="D42" s="6">
        <v>1350</v>
      </c>
      <c r="E42" s="7">
        <v>4</v>
      </c>
      <c r="F42" s="139" t="s">
        <v>61</v>
      </c>
      <c r="G42" s="8"/>
      <c r="H42" s="4"/>
      <c r="I42" s="4"/>
      <c r="J42" s="8"/>
      <c r="K42" s="8"/>
      <c r="L42" s="8"/>
      <c r="M42" s="8"/>
    </row>
    <row r="43" spans="1:13" s="9" customFormat="1" ht="87" customHeight="1" x14ac:dyDescent="0.25">
      <c r="A43" s="100">
        <v>41543</v>
      </c>
      <c r="B43" s="137" t="s">
        <v>7</v>
      </c>
      <c r="C43" s="137" t="s">
        <v>62</v>
      </c>
      <c r="D43" s="6">
        <v>1042</v>
      </c>
      <c r="E43" s="7">
        <v>4</v>
      </c>
      <c r="F43" s="139" t="s">
        <v>63</v>
      </c>
      <c r="G43" s="8"/>
      <c r="H43" s="4"/>
      <c r="I43" s="4"/>
      <c r="J43" s="8"/>
      <c r="K43" s="8"/>
      <c r="L43" s="8"/>
      <c r="M43" s="8"/>
    </row>
    <row r="44" spans="1:13" s="9" customFormat="1" ht="74.25" customHeight="1" x14ac:dyDescent="0.25">
      <c r="A44" s="100">
        <v>41544</v>
      </c>
      <c r="B44" s="137" t="s">
        <v>7</v>
      </c>
      <c r="C44" s="137" t="s">
        <v>64</v>
      </c>
      <c r="D44" s="6">
        <v>540</v>
      </c>
      <c r="E44" s="7">
        <v>2</v>
      </c>
      <c r="F44" s="139" t="s">
        <v>65</v>
      </c>
      <c r="G44" s="8"/>
      <c r="H44" s="4"/>
      <c r="I44" s="4"/>
      <c r="J44" s="8"/>
      <c r="K44" s="8"/>
      <c r="L44" s="8"/>
      <c r="M44" s="8"/>
    </row>
    <row r="45" spans="1:13" s="9" customFormat="1" ht="99" customHeight="1" x14ac:dyDescent="0.25">
      <c r="A45" s="100">
        <v>41545</v>
      </c>
      <c r="B45" s="137" t="s">
        <v>7</v>
      </c>
      <c r="C45" s="137" t="s">
        <v>66</v>
      </c>
      <c r="D45" s="6">
        <v>1122</v>
      </c>
      <c r="E45" s="7">
        <v>4</v>
      </c>
      <c r="F45" s="139" t="s">
        <v>67</v>
      </c>
      <c r="G45" s="8"/>
      <c r="H45" s="4"/>
      <c r="I45" s="4"/>
      <c r="J45" s="8"/>
      <c r="K45" s="8"/>
      <c r="L45" s="8"/>
      <c r="M45" s="8"/>
    </row>
    <row r="46" spans="1:13" s="9" customFormat="1" ht="51" x14ac:dyDescent="0.25">
      <c r="A46" s="100">
        <v>41546</v>
      </c>
      <c r="B46" s="137" t="s">
        <v>7</v>
      </c>
      <c r="C46" s="137" t="s">
        <v>68</v>
      </c>
      <c r="D46" s="6">
        <v>130</v>
      </c>
      <c r="E46" s="7">
        <v>4</v>
      </c>
      <c r="F46" s="139" t="s">
        <v>69</v>
      </c>
      <c r="G46" s="8"/>
      <c r="H46" s="4"/>
      <c r="I46" s="4"/>
      <c r="J46" s="8"/>
      <c r="K46" s="8"/>
      <c r="L46" s="8"/>
      <c r="M46" s="8"/>
    </row>
    <row r="47" spans="1:13" s="9" customFormat="1" ht="36" customHeight="1" x14ac:dyDescent="0.25">
      <c r="A47" s="173">
        <v>41547</v>
      </c>
      <c r="B47" s="174" t="s">
        <v>7</v>
      </c>
      <c r="C47" s="175" t="s">
        <v>70</v>
      </c>
      <c r="D47" s="6">
        <v>301</v>
      </c>
      <c r="E47" s="7">
        <v>4</v>
      </c>
      <c r="F47" s="176" t="s">
        <v>71</v>
      </c>
      <c r="G47" s="8"/>
      <c r="H47" s="4"/>
      <c r="I47" s="4"/>
      <c r="J47" s="8"/>
      <c r="K47" s="8"/>
      <c r="L47" s="8"/>
      <c r="M47" s="8"/>
    </row>
    <row r="48" spans="1:13" s="9" customFormat="1" ht="36" customHeight="1" x14ac:dyDescent="0.25">
      <c r="A48" s="173"/>
      <c r="B48" s="174"/>
      <c r="C48" s="175"/>
      <c r="D48" s="6">
        <f>680-301</f>
        <v>379</v>
      </c>
      <c r="E48" s="7">
        <v>5</v>
      </c>
      <c r="F48" s="176"/>
      <c r="G48" s="8"/>
      <c r="H48" s="4"/>
      <c r="I48" s="4"/>
      <c r="J48" s="8"/>
      <c r="K48" s="8"/>
      <c r="L48" s="8"/>
      <c r="M48" s="8"/>
    </row>
    <row r="49" spans="1:13" s="9" customFormat="1" ht="102" x14ac:dyDescent="0.25">
      <c r="A49" s="100">
        <v>41548</v>
      </c>
      <c r="B49" s="137" t="s">
        <v>7</v>
      </c>
      <c r="C49" s="137" t="s">
        <v>72</v>
      </c>
      <c r="D49" s="6">
        <v>790</v>
      </c>
      <c r="E49" s="7">
        <v>4</v>
      </c>
      <c r="F49" s="139" t="s">
        <v>73</v>
      </c>
      <c r="G49" s="8"/>
      <c r="H49" s="4"/>
      <c r="I49" s="4"/>
      <c r="J49" s="8"/>
      <c r="K49" s="8"/>
      <c r="L49" s="8"/>
      <c r="M49" s="8"/>
    </row>
    <row r="50" spans="1:13" s="9" customFormat="1" ht="37.5" customHeight="1" x14ac:dyDescent="0.25">
      <c r="A50" s="100">
        <v>41549</v>
      </c>
      <c r="B50" s="137" t="s">
        <v>74</v>
      </c>
      <c r="C50" s="137" t="s">
        <v>75</v>
      </c>
      <c r="D50" s="6">
        <v>369.7</v>
      </c>
      <c r="E50" s="7">
        <v>4</v>
      </c>
      <c r="F50" s="139"/>
      <c r="G50" s="8"/>
      <c r="H50" s="4"/>
      <c r="I50" s="4"/>
      <c r="J50" s="8"/>
      <c r="K50" s="8"/>
      <c r="L50" s="8"/>
      <c r="M50" s="8"/>
    </row>
    <row r="51" spans="1:13" s="9" customFormat="1" ht="84" customHeight="1" x14ac:dyDescent="0.25">
      <c r="A51" s="100">
        <v>41550</v>
      </c>
      <c r="B51" s="137" t="s">
        <v>7</v>
      </c>
      <c r="C51" s="137" t="s">
        <v>76</v>
      </c>
      <c r="D51" s="6">
        <v>2770</v>
      </c>
      <c r="E51" s="7">
        <v>3</v>
      </c>
      <c r="F51" s="139" t="s">
        <v>77</v>
      </c>
      <c r="G51" s="8"/>
      <c r="H51" s="4"/>
      <c r="I51" s="4"/>
      <c r="J51" s="8"/>
      <c r="K51" s="8"/>
      <c r="L51" s="8"/>
      <c r="M51" s="8"/>
    </row>
    <row r="52" spans="1:13" s="9" customFormat="1" ht="71.25" customHeight="1" x14ac:dyDescent="0.25">
      <c r="A52" s="100">
        <v>41551</v>
      </c>
      <c r="B52" s="137" t="s">
        <v>7</v>
      </c>
      <c r="C52" s="137" t="s">
        <v>78</v>
      </c>
      <c r="D52" s="6">
        <v>710</v>
      </c>
      <c r="E52" s="7">
        <v>4</v>
      </c>
      <c r="F52" s="139" t="s">
        <v>79</v>
      </c>
      <c r="G52" s="8"/>
      <c r="H52" s="4"/>
      <c r="I52" s="4"/>
      <c r="J52" s="8"/>
      <c r="K52" s="8"/>
      <c r="L52" s="8"/>
      <c r="M52" s="8"/>
    </row>
    <row r="53" spans="1:13" s="9" customFormat="1" ht="81.75" customHeight="1" x14ac:dyDescent="0.25">
      <c r="A53" s="100">
        <v>41552</v>
      </c>
      <c r="B53" s="137" t="s">
        <v>7</v>
      </c>
      <c r="C53" s="137" t="s">
        <v>80</v>
      </c>
      <c r="D53" s="6">
        <v>286</v>
      </c>
      <c r="E53" s="7">
        <v>4</v>
      </c>
      <c r="F53" s="139" t="s">
        <v>81</v>
      </c>
      <c r="G53" s="8"/>
      <c r="H53" s="4"/>
      <c r="I53" s="4"/>
      <c r="J53" s="8"/>
      <c r="K53" s="8"/>
      <c r="L53" s="8"/>
      <c r="M53" s="8"/>
    </row>
    <row r="54" spans="1:13" s="9" customFormat="1" ht="42" customHeight="1" x14ac:dyDescent="0.25">
      <c r="A54" s="173">
        <v>41554</v>
      </c>
      <c r="B54" s="174" t="s">
        <v>7</v>
      </c>
      <c r="C54" s="175" t="s">
        <v>82</v>
      </c>
      <c r="D54" s="6">
        <v>492</v>
      </c>
      <c r="E54" s="7">
        <v>4</v>
      </c>
      <c r="F54" s="176" t="s">
        <v>83</v>
      </c>
      <c r="G54" s="8"/>
      <c r="H54" s="4"/>
      <c r="I54" s="4"/>
      <c r="J54" s="8"/>
      <c r="K54" s="8"/>
      <c r="L54" s="8"/>
      <c r="M54" s="8"/>
    </row>
    <row r="55" spans="1:13" s="9" customFormat="1" ht="42" customHeight="1" x14ac:dyDescent="0.25">
      <c r="A55" s="173"/>
      <c r="B55" s="174"/>
      <c r="C55" s="175"/>
      <c r="D55" s="6">
        <f>1570-492</f>
        <v>1078</v>
      </c>
      <c r="E55" s="7">
        <v>5</v>
      </c>
      <c r="F55" s="176"/>
      <c r="G55" s="8"/>
      <c r="H55" s="4"/>
      <c r="I55" s="4"/>
      <c r="J55" s="8"/>
      <c r="K55" s="8"/>
      <c r="L55" s="8"/>
      <c r="M55" s="8"/>
    </row>
    <row r="56" spans="1:13" s="9" customFormat="1" ht="45" customHeight="1" x14ac:dyDescent="0.25">
      <c r="A56" s="173">
        <v>41555</v>
      </c>
      <c r="B56" s="174" t="s">
        <v>7</v>
      </c>
      <c r="C56" s="175" t="s">
        <v>84</v>
      </c>
      <c r="D56" s="6">
        <v>510</v>
      </c>
      <c r="E56" s="7">
        <v>4</v>
      </c>
      <c r="F56" s="176" t="s">
        <v>85</v>
      </c>
      <c r="G56" s="8"/>
      <c r="H56" s="4"/>
      <c r="I56" s="4"/>
      <c r="J56" s="8"/>
      <c r="K56" s="8"/>
      <c r="L56" s="8"/>
      <c r="M56" s="8"/>
    </row>
    <row r="57" spans="1:13" s="9" customFormat="1" ht="45" customHeight="1" x14ac:dyDescent="0.25">
      <c r="A57" s="173"/>
      <c r="B57" s="174"/>
      <c r="C57" s="175"/>
      <c r="D57" s="6">
        <f>1418-510</f>
        <v>908</v>
      </c>
      <c r="E57" s="7">
        <v>5</v>
      </c>
      <c r="F57" s="176"/>
      <c r="G57" s="8"/>
      <c r="H57" s="4"/>
      <c r="I57" s="4"/>
      <c r="J57" s="8"/>
      <c r="K57" s="8"/>
      <c r="L57" s="8"/>
      <c r="M57" s="8"/>
    </row>
    <row r="58" spans="1:13" s="9" customFormat="1" ht="45.75" customHeight="1" x14ac:dyDescent="0.25">
      <c r="A58" s="173">
        <v>41556</v>
      </c>
      <c r="B58" s="174" t="s">
        <v>7</v>
      </c>
      <c r="C58" s="175" t="s">
        <v>86</v>
      </c>
      <c r="D58" s="6">
        <f>2073.9+49</f>
        <v>2122.9</v>
      </c>
      <c r="E58" s="7">
        <v>4</v>
      </c>
      <c r="F58" s="176" t="s">
        <v>87</v>
      </c>
      <c r="G58" s="8"/>
      <c r="H58" s="4"/>
      <c r="I58" s="4"/>
      <c r="J58" s="8"/>
      <c r="K58" s="8"/>
      <c r="L58" s="8"/>
      <c r="M58" s="8"/>
    </row>
    <row r="59" spans="1:13" s="9" customFormat="1" ht="45.75" customHeight="1" x14ac:dyDescent="0.25">
      <c r="A59" s="173"/>
      <c r="B59" s="174"/>
      <c r="C59" s="175"/>
      <c r="D59" s="6">
        <f>2541-2073.9-49</f>
        <v>418.09999999999991</v>
      </c>
      <c r="E59" s="7">
        <v>5</v>
      </c>
      <c r="F59" s="176"/>
      <c r="G59" s="8"/>
      <c r="H59" s="4"/>
      <c r="I59" s="4"/>
      <c r="J59" s="8"/>
      <c r="K59" s="8"/>
      <c r="L59" s="8"/>
      <c r="M59" s="8"/>
    </row>
    <row r="60" spans="1:13" s="9" customFormat="1" ht="73.5" customHeight="1" x14ac:dyDescent="0.25">
      <c r="A60" s="100">
        <v>41564</v>
      </c>
      <c r="B60" s="137" t="s">
        <v>7</v>
      </c>
      <c r="C60" s="137" t="s">
        <v>88</v>
      </c>
      <c r="D60" s="6">
        <v>1190</v>
      </c>
      <c r="E60" s="7">
        <v>4</v>
      </c>
      <c r="F60" s="139" t="s">
        <v>89</v>
      </c>
      <c r="G60" s="8"/>
      <c r="H60" s="4"/>
      <c r="I60" s="4"/>
      <c r="J60" s="8"/>
      <c r="K60" s="8"/>
      <c r="L60" s="8"/>
      <c r="M60" s="8"/>
    </row>
    <row r="61" spans="1:13" s="9" customFormat="1" ht="45" customHeight="1" x14ac:dyDescent="0.25">
      <c r="A61" s="173">
        <v>41565</v>
      </c>
      <c r="B61" s="174" t="s">
        <v>7</v>
      </c>
      <c r="C61" s="175" t="s">
        <v>90</v>
      </c>
      <c r="D61" s="6">
        <v>485.7</v>
      </c>
      <c r="E61" s="7">
        <v>4</v>
      </c>
      <c r="F61" s="176" t="s">
        <v>91</v>
      </c>
      <c r="G61" s="8"/>
      <c r="H61" s="4"/>
      <c r="I61" s="4"/>
      <c r="J61" s="8"/>
      <c r="K61" s="8"/>
      <c r="L61" s="8"/>
      <c r="M61" s="8"/>
    </row>
    <row r="62" spans="1:13" s="9" customFormat="1" ht="45" customHeight="1" x14ac:dyDescent="0.25">
      <c r="A62" s="173"/>
      <c r="B62" s="174"/>
      <c r="C62" s="175"/>
      <c r="D62" s="6">
        <f>720-485.7</f>
        <v>234.3</v>
      </c>
      <c r="E62" s="7">
        <v>5</v>
      </c>
      <c r="F62" s="176"/>
      <c r="G62" s="8"/>
      <c r="H62" s="4"/>
      <c r="I62" s="4"/>
      <c r="J62" s="8"/>
      <c r="K62" s="8"/>
      <c r="L62" s="8"/>
      <c r="M62" s="8"/>
    </row>
    <row r="63" spans="1:13" s="9" customFormat="1" ht="76.5" x14ac:dyDescent="0.25">
      <c r="A63" s="100">
        <v>41571</v>
      </c>
      <c r="B63" s="137" t="s">
        <v>7</v>
      </c>
      <c r="C63" s="137" t="s">
        <v>92</v>
      </c>
      <c r="D63" s="6">
        <v>1690</v>
      </c>
      <c r="E63" s="7">
        <v>5</v>
      </c>
      <c r="F63" s="139" t="s">
        <v>93</v>
      </c>
      <c r="G63" s="8"/>
      <c r="H63" s="4"/>
      <c r="I63" s="4"/>
      <c r="J63" s="8"/>
      <c r="K63" s="8"/>
      <c r="L63" s="8"/>
      <c r="M63" s="8"/>
    </row>
    <row r="64" spans="1:13" s="9" customFormat="1" ht="63.75" x14ac:dyDescent="0.25">
      <c r="A64" s="100">
        <v>41572</v>
      </c>
      <c r="B64" s="137" t="s">
        <v>7</v>
      </c>
      <c r="C64" s="137" t="s">
        <v>94</v>
      </c>
      <c r="D64" s="6">
        <v>240</v>
      </c>
      <c r="E64" s="7">
        <v>4</v>
      </c>
      <c r="F64" s="139" t="s">
        <v>95</v>
      </c>
      <c r="G64" s="8"/>
      <c r="H64" s="4"/>
      <c r="I64" s="4"/>
      <c r="J64" s="8"/>
      <c r="K64" s="8"/>
      <c r="L64" s="8"/>
      <c r="M64" s="8"/>
    </row>
    <row r="65" spans="1:13" s="9" customFormat="1" ht="84.75" customHeight="1" x14ac:dyDescent="0.25">
      <c r="A65" s="100">
        <v>41573</v>
      </c>
      <c r="B65" s="137" t="s">
        <v>7</v>
      </c>
      <c r="C65" s="137" t="s">
        <v>96</v>
      </c>
      <c r="D65" s="6">
        <v>1110</v>
      </c>
      <c r="E65" s="7">
        <v>5</v>
      </c>
      <c r="F65" s="139" t="s">
        <v>97</v>
      </c>
      <c r="G65" s="8"/>
      <c r="H65" s="4"/>
      <c r="I65" s="4"/>
      <c r="J65" s="8"/>
      <c r="K65" s="8"/>
      <c r="L65" s="8"/>
      <c r="M65" s="8"/>
    </row>
    <row r="66" spans="1:13" s="9" customFormat="1" ht="69.75" customHeight="1" x14ac:dyDescent="0.25">
      <c r="A66" s="100">
        <v>41574</v>
      </c>
      <c r="B66" s="137" t="s">
        <v>7</v>
      </c>
      <c r="C66" s="137" t="s">
        <v>98</v>
      </c>
      <c r="D66" s="6">
        <v>620</v>
      </c>
      <c r="E66" s="7">
        <v>4</v>
      </c>
      <c r="F66" s="139" t="s">
        <v>99</v>
      </c>
      <c r="G66" s="8"/>
      <c r="H66" s="4"/>
      <c r="I66" s="4"/>
      <c r="J66" s="8"/>
      <c r="K66" s="8"/>
      <c r="L66" s="8"/>
      <c r="M66" s="8"/>
    </row>
    <row r="67" spans="1:13" s="9" customFormat="1" ht="123" customHeight="1" x14ac:dyDescent="0.25">
      <c r="A67" s="100">
        <v>41575</v>
      </c>
      <c r="B67" s="137" t="s">
        <v>7</v>
      </c>
      <c r="C67" s="137" t="s">
        <v>100</v>
      </c>
      <c r="D67" s="6">
        <v>910</v>
      </c>
      <c r="E67" s="7">
        <v>4</v>
      </c>
      <c r="F67" s="139" t="s">
        <v>101</v>
      </c>
      <c r="G67" s="8"/>
      <c r="H67" s="4"/>
      <c r="I67" s="4"/>
      <c r="J67" s="8"/>
      <c r="K67" s="8"/>
      <c r="L67" s="8"/>
      <c r="M67" s="8"/>
    </row>
    <row r="68" spans="1:13" s="9" customFormat="1" ht="123.75" customHeight="1" x14ac:dyDescent="0.25">
      <c r="A68" s="100">
        <v>41576</v>
      </c>
      <c r="B68" s="137" t="s">
        <v>7</v>
      </c>
      <c r="C68" s="137" t="s">
        <v>102</v>
      </c>
      <c r="D68" s="6">
        <v>2870</v>
      </c>
      <c r="E68" s="7">
        <v>4</v>
      </c>
      <c r="F68" s="139" t="s">
        <v>103</v>
      </c>
      <c r="G68" s="8"/>
      <c r="H68" s="4"/>
      <c r="I68" s="4"/>
      <c r="J68" s="8"/>
      <c r="K68" s="8"/>
      <c r="L68" s="8"/>
      <c r="M68" s="8"/>
    </row>
    <row r="69" spans="1:13" s="9" customFormat="1" ht="63.75" x14ac:dyDescent="0.25">
      <c r="A69" s="100">
        <v>41577</v>
      </c>
      <c r="B69" s="137" t="s">
        <v>7</v>
      </c>
      <c r="C69" s="137" t="s">
        <v>104</v>
      </c>
      <c r="D69" s="6">
        <v>1100</v>
      </c>
      <c r="E69" s="7">
        <v>4</v>
      </c>
      <c r="F69" s="139" t="s">
        <v>105</v>
      </c>
      <c r="G69" s="11"/>
      <c r="H69" s="4"/>
      <c r="I69" s="4"/>
      <c r="J69" s="8"/>
      <c r="K69" s="8"/>
      <c r="L69" s="8"/>
      <c r="M69" s="8"/>
    </row>
    <row r="70" spans="1:13" s="9" customFormat="1" ht="25.5" x14ac:dyDescent="0.25">
      <c r="A70" s="101">
        <v>42090</v>
      </c>
      <c r="B70" s="145" t="s">
        <v>7</v>
      </c>
      <c r="C70" s="145" t="s">
        <v>630</v>
      </c>
      <c r="D70" s="55">
        <v>130</v>
      </c>
      <c r="E70" s="50">
        <v>5</v>
      </c>
      <c r="F70" s="136" t="s">
        <v>106</v>
      </c>
      <c r="G70" s="8"/>
      <c r="H70" s="4"/>
      <c r="I70" s="4"/>
      <c r="J70" s="8"/>
      <c r="K70" s="8"/>
      <c r="L70" s="8"/>
      <c r="M70" s="8"/>
    </row>
    <row r="71" spans="1:13" s="9" customFormat="1" ht="25.5" x14ac:dyDescent="0.25">
      <c r="A71" s="100">
        <v>42091</v>
      </c>
      <c r="B71" s="137" t="s">
        <v>7</v>
      </c>
      <c r="C71" s="137" t="s">
        <v>631</v>
      </c>
      <c r="D71" s="6">
        <v>176</v>
      </c>
      <c r="E71" s="7">
        <v>5</v>
      </c>
      <c r="F71" s="139" t="s">
        <v>106</v>
      </c>
      <c r="G71" s="8"/>
      <c r="H71" s="4"/>
      <c r="I71" s="4"/>
      <c r="J71" s="8"/>
      <c r="K71" s="8"/>
      <c r="L71" s="8"/>
      <c r="M71" s="8"/>
    </row>
    <row r="72" spans="1:13" s="9" customFormat="1" ht="25.5" x14ac:dyDescent="0.25">
      <c r="A72" s="100">
        <v>42092</v>
      </c>
      <c r="B72" s="137" t="s">
        <v>7</v>
      </c>
      <c r="C72" s="137" t="s">
        <v>635</v>
      </c>
      <c r="D72" s="6">
        <v>74</v>
      </c>
      <c r="E72" s="7">
        <v>5</v>
      </c>
      <c r="F72" s="139" t="s">
        <v>106</v>
      </c>
      <c r="G72" s="8"/>
      <c r="H72" s="4"/>
      <c r="I72" s="4"/>
      <c r="J72" s="8"/>
      <c r="K72" s="8"/>
      <c r="L72" s="8"/>
      <c r="M72" s="8"/>
    </row>
    <row r="73" spans="1:13" s="9" customFormat="1" ht="25.5" x14ac:dyDescent="0.25">
      <c r="A73" s="100">
        <v>42093</v>
      </c>
      <c r="B73" s="137" t="s">
        <v>7</v>
      </c>
      <c r="C73" s="137" t="s">
        <v>632</v>
      </c>
      <c r="D73" s="6">
        <v>39</v>
      </c>
      <c r="E73" s="7">
        <v>5</v>
      </c>
      <c r="F73" s="139" t="s">
        <v>106</v>
      </c>
      <c r="G73" s="8"/>
      <c r="H73" s="4"/>
      <c r="I73" s="4"/>
      <c r="J73" s="8"/>
      <c r="K73" s="8"/>
      <c r="L73" s="8"/>
      <c r="M73" s="8"/>
    </row>
    <row r="74" spans="1:13" s="9" customFormat="1" ht="25.5" x14ac:dyDescent="0.25">
      <c r="A74" s="100">
        <v>42094</v>
      </c>
      <c r="B74" s="137" t="s">
        <v>7</v>
      </c>
      <c r="C74" s="137" t="s">
        <v>636</v>
      </c>
      <c r="D74" s="6">
        <v>303</v>
      </c>
      <c r="E74" s="7">
        <v>5</v>
      </c>
      <c r="F74" s="139" t="s">
        <v>106</v>
      </c>
      <c r="G74" s="8"/>
      <c r="H74" s="4"/>
      <c r="I74" s="4"/>
      <c r="J74" s="8"/>
      <c r="K74" s="8"/>
      <c r="L74" s="8"/>
      <c r="M74" s="8"/>
    </row>
    <row r="75" spans="1:13" s="9" customFormat="1" x14ac:dyDescent="0.25">
      <c r="A75" s="173">
        <v>42095</v>
      </c>
      <c r="B75" s="174" t="s">
        <v>7</v>
      </c>
      <c r="C75" s="175" t="s">
        <v>633</v>
      </c>
      <c r="D75" s="6">
        <v>89</v>
      </c>
      <c r="E75" s="7">
        <v>5</v>
      </c>
      <c r="F75" s="176" t="s">
        <v>107</v>
      </c>
      <c r="G75" s="8"/>
      <c r="H75" s="4"/>
      <c r="I75" s="4"/>
      <c r="J75" s="8"/>
      <c r="K75" s="8"/>
      <c r="L75" s="8"/>
      <c r="M75" s="8"/>
    </row>
    <row r="76" spans="1:13" s="9" customFormat="1" x14ac:dyDescent="0.25">
      <c r="A76" s="173"/>
      <c r="B76" s="174"/>
      <c r="C76" s="175"/>
      <c r="D76" s="6">
        <v>231</v>
      </c>
      <c r="E76" s="7">
        <v>4</v>
      </c>
      <c r="F76" s="176"/>
      <c r="G76" s="8"/>
      <c r="H76" s="4"/>
      <c r="I76" s="4"/>
      <c r="J76" s="8"/>
      <c r="K76" s="8"/>
      <c r="L76" s="8"/>
      <c r="M76" s="8"/>
    </row>
    <row r="77" spans="1:13" s="9" customFormat="1" ht="25.5" x14ac:dyDescent="0.25">
      <c r="A77" s="100">
        <v>42096</v>
      </c>
      <c r="B77" s="137" t="s">
        <v>7</v>
      </c>
      <c r="C77" s="137" t="s">
        <v>637</v>
      </c>
      <c r="D77" s="6">
        <v>320</v>
      </c>
      <c r="E77" s="7">
        <v>4</v>
      </c>
      <c r="F77" s="139" t="s">
        <v>108</v>
      </c>
      <c r="G77" s="8"/>
      <c r="H77" s="4"/>
      <c r="I77" s="4"/>
      <c r="J77" s="8"/>
      <c r="K77" s="8"/>
      <c r="L77" s="8"/>
      <c r="M77" s="8"/>
    </row>
    <row r="78" spans="1:13" s="9" customFormat="1" ht="25.5" x14ac:dyDescent="0.25">
      <c r="A78" s="100">
        <v>42097</v>
      </c>
      <c r="B78" s="137" t="s">
        <v>7</v>
      </c>
      <c r="C78" s="137" t="s">
        <v>634</v>
      </c>
      <c r="D78" s="6">
        <v>277</v>
      </c>
      <c r="E78" s="7">
        <v>5</v>
      </c>
      <c r="F78" s="139" t="s">
        <v>106</v>
      </c>
      <c r="G78" s="8"/>
      <c r="H78" s="4"/>
      <c r="I78" s="4"/>
      <c r="J78" s="8"/>
      <c r="K78" s="8"/>
      <c r="L78" s="8"/>
      <c r="M78" s="8"/>
    </row>
    <row r="79" spans="1:13" s="9" customFormat="1" ht="25.5" x14ac:dyDescent="0.25">
      <c r="A79" s="101">
        <v>42098</v>
      </c>
      <c r="B79" s="145" t="s">
        <v>7</v>
      </c>
      <c r="C79" s="145" t="s">
        <v>109</v>
      </c>
      <c r="D79" s="55">
        <v>544</v>
      </c>
      <c r="E79" s="50">
        <v>5</v>
      </c>
      <c r="F79" s="136" t="s">
        <v>106</v>
      </c>
      <c r="G79" s="8"/>
      <c r="H79" s="4"/>
      <c r="I79" s="4"/>
      <c r="J79" s="8"/>
      <c r="K79" s="8"/>
      <c r="L79" s="8"/>
      <c r="M79" s="8"/>
    </row>
    <row r="80" spans="1:13" s="9" customFormat="1" ht="25.5" x14ac:dyDescent="0.25">
      <c r="A80" s="100">
        <v>42099</v>
      </c>
      <c r="B80" s="137" t="s">
        <v>7</v>
      </c>
      <c r="C80" s="137" t="s">
        <v>110</v>
      </c>
      <c r="D80" s="6">
        <v>696</v>
      </c>
      <c r="E80" s="7">
        <v>5</v>
      </c>
      <c r="F80" s="139" t="s">
        <v>106</v>
      </c>
      <c r="G80" s="8"/>
      <c r="H80" s="4"/>
      <c r="I80" s="4"/>
      <c r="J80" s="8"/>
      <c r="K80" s="8"/>
      <c r="L80" s="8"/>
      <c r="M80" s="8"/>
    </row>
    <row r="81" spans="1:13" s="9" customFormat="1" ht="25.5" x14ac:dyDescent="0.25">
      <c r="A81" s="100">
        <v>42100</v>
      </c>
      <c r="B81" s="137" t="s">
        <v>7</v>
      </c>
      <c r="C81" s="137" t="s">
        <v>111</v>
      </c>
      <c r="D81" s="6">
        <v>541</v>
      </c>
      <c r="E81" s="7">
        <v>5</v>
      </c>
      <c r="F81" s="139" t="s">
        <v>106</v>
      </c>
      <c r="G81" s="8"/>
      <c r="H81" s="4"/>
      <c r="I81" s="4"/>
      <c r="J81" s="8"/>
      <c r="K81" s="8"/>
      <c r="L81" s="8"/>
      <c r="M81" s="8"/>
    </row>
    <row r="82" spans="1:13" s="9" customFormat="1" ht="25.5" x14ac:dyDescent="0.25">
      <c r="A82" s="100">
        <v>42101</v>
      </c>
      <c r="B82" s="137" t="s">
        <v>7</v>
      </c>
      <c r="C82" s="137" t="s">
        <v>112</v>
      </c>
      <c r="D82" s="6">
        <v>507</v>
      </c>
      <c r="E82" s="7">
        <v>5</v>
      </c>
      <c r="F82" s="139" t="s">
        <v>106</v>
      </c>
      <c r="G82" s="8"/>
      <c r="H82" s="4"/>
      <c r="I82" s="4"/>
      <c r="J82" s="8"/>
      <c r="K82" s="8"/>
      <c r="L82" s="8"/>
      <c r="M82" s="8"/>
    </row>
    <row r="83" spans="1:13" s="9" customFormat="1" ht="25.5" x14ac:dyDescent="0.25">
      <c r="A83" s="100">
        <v>42102</v>
      </c>
      <c r="B83" s="137" t="s">
        <v>7</v>
      </c>
      <c r="C83" s="137" t="s">
        <v>113</v>
      </c>
      <c r="D83" s="6">
        <v>551</v>
      </c>
      <c r="E83" s="7">
        <v>5</v>
      </c>
      <c r="F83" s="139" t="s">
        <v>106</v>
      </c>
      <c r="G83" s="8"/>
      <c r="H83" s="4"/>
      <c r="I83" s="4"/>
      <c r="J83" s="8"/>
      <c r="K83" s="8"/>
      <c r="L83" s="8"/>
      <c r="M83" s="8"/>
    </row>
    <row r="84" spans="1:13" s="9" customFormat="1" ht="25.5" x14ac:dyDescent="0.25">
      <c r="A84" s="100">
        <v>42103</v>
      </c>
      <c r="B84" s="137" t="s">
        <v>7</v>
      </c>
      <c r="C84" s="137" t="s">
        <v>114</v>
      </c>
      <c r="D84" s="6">
        <v>246</v>
      </c>
      <c r="E84" s="7">
        <v>5</v>
      </c>
      <c r="F84" s="139" t="s">
        <v>115</v>
      </c>
      <c r="G84" s="8"/>
      <c r="H84" s="4"/>
      <c r="I84" s="4"/>
      <c r="J84" s="8"/>
      <c r="K84" s="8"/>
      <c r="L84" s="8"/>
      <c r="M84" s="8"/>
    </row>
    <row r="85" spans="1:13" s="9" customFormat="1" ht="25.5" x14ac:dyDescent="0.25">
      <c r="A85" s="100">
        <v>42104</v>
      </c>
      <c r="B85" s="137" t="s">
        <v>7</v>
      </c>
      <c r="C85" s="137" t="s">
        <v>116</v>
      </c>
      <c r="D85" s="6">
        <v>290</v>
      </c>
      <c r="E85" s="7">
        <v>5</v>
      </c>
      <c r="F85" s="139" t="s">
        <v>106</v>
      </c>
      <c r="G85" s="8"/>
      <c r="H85" s="4"/>
      <c r="I85" s="4"/>
      <c r="J85" s="8"/>
      <c r="K85" s="8"/>
      <c r="L85" s="8"/>
      <c r="M85" s="8"/>
    </row>
    <row r="86" spans="1:13" s="9" customFormat="1" ht="25.5" x14ac:dyDescent="0.25">
      <c r="A86" s="100">
        <v>42106</v>
      </c>
      <c r="B86" s="137" t="s">
        <v>7</v>
      </c>
      <c r="C86" s="137" t="s">
        <v>117</v>
      </c>
      <c r="D86" s="6">
        <v>165</v>
      </c>
      <c r="E86" s="7">
        <v>5</v>
      </c>
      <c r="F86" s="139" t="s">
        <v>106</v>
      </c>
      <c r="G86" s="8"/>
      <c r="H86" s="4"/>
      <c r="I86" s="4"/>
      <c r="J86" s="8"/>
      <c r="K86" s="8"/>
      <c r="L86" s="8"/>
      <c r="M86" s="8"/>
    </row>
    <row r="87" spans="1:13" s="9" customFormat="1" ht="25.5" x14ac:dyDescent="0.25">
      <c r="A87" s="100">
        <v>42107</v>
      </c>
      <c r="B87" s="137" t="s">
        <v>7</v>
      </c>
      <c r="C87" s="137" t="s">
        <v>118</v>
      </c>
      <c r="D87" s="6">
        <v>708</v>
      </c>
      <c r="E87" s="7">
        <v>5</v>
      </c>
      <c r="F87" s="139" t="s">
        <v>115</v>
      </c>
      <c r="G87" s="8"/>
      <c r="H87" s="4"/>
      <c r="I87" s="4"/>
      <c r="J87" s="8"/>
      <c r="K87" s="8"/>
      <c r="L87" s="8"/>
      <c r="M87" s="8"/>
    </row>
    <row r="88" spans="1:13" s="9" customFormat="1" ht="25.5" x14ac:dyDescent="0.25">
      <c r="A88" s="100">
        <v>42109</v>
      </c>
      <c r="B88" s="137" t="s">
        <v>7</v>
      </c>
      <c r="C88" s="137" t="s">
        <v>119</v>
      </c>
      <c r="D88" s="6">
        <v>155</v>
      </c>
      <c r="E88" s="7">
        <v>5</v>
      </c>
      <c r="F88" s="139" t="s">
        <v>115</v>
      </c>
      <c r="G88" s="8"/>
      <c r="H88" s="4"/>
      <c r="I88" s="4"/>
      <c r="J88" s="8"/>
      <c r="K88" s="8"/>
      <c r="L88" s="8"/>
      <c r="M88" s="8"/>
    </row>
    <row r="89" spans="1:13" s="9" customFormat="1" ht="25.5" x14ac:dyDescent="0.25">
      <c r="A89" s="100">
        <v>42110</v>
      </c>
      <c r="B89" s="137" t="s">
        <v>7</v>
      </c>
      <c r="C89" s="137" t="s">
        <v>120</v>
      </c>
      <c r="D89" s="6">
        <v>225</v>
      </c>
      <c r="E89" s="7">
        <v>5</v>
      </c>
      <c r="F89" s="139" t="s">
        <v>121</v>
      </c>
      <c r="G89" s="8"/>
      <c r="H89" s="4"/>
      <c r="I89" s="4"/>
      <c r="J89" s="8"/>
      <c r="K89" s="8"/>
      <c r="L89" s="8"/>
      <c r="M89" s="8"/>
    </row>
    <row r="90" spans="1:13" s="9" customFormat="1" ht="25.5" x14ac:dyDescent="0.25">
      <c r="A90" s="100">
        <v>42111</v>
      </c>
      <c r="B90" s="137" t="s">
        <v>7</v>
      </c>
      <c r="C90" s="137" t="s">
        <v>122</v>
      </c>
      <c r="D90" s="6">
        <v>550</v>
      </c>
      <c r="E90" s="7">
        <v>4</v>
      </c>
      <c r="F90" s="139" t="s">
        <v>277</v>
      </c>
      <c r="G90" s="8"/>
      <c r="H90" s="4"/>
      <c r="I90" s="4"/>
      <c r="J90" s="8"/>
      <c r="K90" s="8"/>
      <c r="L90" s="8"/>
      <c r="M90" s="8"/>
    </row>
    <row r="91" spans="1:13" s="9" customFormat="1" ht="25.5" x14ac:dyDescent="0.25">
      <c r="A91" s="100">
        <v>42112</v>
      </c>
      <c r="B91" s="137" t="s">
        <v>7</v>
      </c>
      <c r="C91" s="137" t="s">
        <v>123</v>
      </c>
      <c r="D91" s="6">
        <v>363</v>
      </c>
      <c r="E91" s="7">
        <v>5</v>
      </c>
      <c r="F91" s="139" t="s">
        <v>115</v>
      </c>
      <c r="G91" s="8"/>
      <c r="H91" s="4"/>
      <c r="I91" s="4"/>
      <c r="J91" s="8"/>
      <c r="K91" s="8"/>
      <c r="L91" s="8"/>
      <c r="M91" s="8"/>
    </row>
    <row r="92" spans="1:13" s="9" customFormat="1" ht="25.5" x14ac:dyDescent="0.25">
      <c r="A92" s="100">
        <v>42113</v>
      </c>
      <c r="B92" s="137" t="s">
        <v>7</v>
      </c>
      <c r="C92" s="137" t="s">
        <v>124</v>
      </c>
      <c r="D92" s="6">
        <v>583</v>
      </c>
      <c r="E92" s="7">
        <v>4</v>
      </c>
      <c r="F92" s="139" t="s">
        <v>108</v>
      </c>
      <c r="G92" s="8"/>
      <c r="H92" s="4"/>
      <c r="I92" s="4"/>
      <c r="J92" s="8"/>
      <c r="K92" s="8"/>
      <c r="L92" s="8"/>
      <c r="M92" s="8"/>
    </row>
    <row r="93" spans="1:13" s="9" customFormat="1" ht="25.5" x14ac:dyDescent="0.25">
      <c r="A93" s="100">
        <v>42114</v>
      </c>
      <c r="B93" s="137" t="s">
        <v>7</v>
      </c>
      <c r="C93" s="137" t="s">
        <v>125</v>
      </c>
      <c r="D93" s="6">
        <v>223</v>
      </c>
      <c r="E93" s="7">
        <v>5</v>
      </c>
      <c r="F93" s="139" t="s">
        <v>126</v>
      </c>
      <c r="G93" s="8"/>
      <c r="H93" s="10"/>
      <c r="I93" s="4"/>
      <c r="J93" s="8"/>
      <c r="K93" s="8"/>
      <c r="L93" s="8"/>
      <c r="M93" s="8"/>
    </row>
    <row r="94" spans="1:13" s="9" customFormat="1" ht="25.5" x14ac:dyDescent="0.25">
      <c r="A94" s="100">
        <v>42115</v>
      </c>
      <c r="B94" s="137" t="s">
        <v>7</v>
      </c>
      <c r="C94" s="137" t="s">
        <v>127</v>
      </c>
      <c r="D94" s="6">
        <v>365</v>
      </c>
      <c r="E94" s="7">
        <v>5</v>
      </c>
      <c r="F94" s="139" t="s">
        <v>106</v>
      </c>
      <c r="G94" s="8"/>
      <c r="H94" s="4"/>
      <c r="I94" s="4"/>
      <c r="J94" s="8"/>
      <c r="K94" s="8"/>
      <c r="L94" s="8"/>
      <c r="M94" s="8"/>
    </row>
    <row r="95" spans="1:13" s="9" customFormat="1" ht="48" customHeight="1" x14ac:dyDescent="0.25">
      <c r="A95" s="173">
        <v>42116</v>
      </c>
      <c r="B95" s="174" t="s">
        <v>7</v>
      </c>
      <c r="C95" s="175" t="s">
        <v>128</v>
      </c>
      <c r="D95" s="6">
        <f>810-260</f>
        <v>550</v>
      </c>
      <c r="E95" s="7">
        <v>4</v>
      </c>
      <c r="F95" s="176" t="s">
        <v>129</v>
      </c>
      <c r="G95" s="8"/>
      <c r="H95" s="4"/>
      <c r="I95" s="4"/>
      <c r="J95" s="8"/>
      <c r="K95" s="8"/>
      <c r="L95" s="8"/>
      <c r="M95" s="8"/>
    </row>
    <row r="96" spans="1:13" s="9" customFormat="1" ht="48" customHeight="1" x14ac:dyDescent="0.25">
      <c r="A96" s="173"/>
      <c r="B96" s="174"/>
      <c r="C96" s="175"/>
      <c r="D96" s="6">
        <v>260</v>
      </c>
      <c r="E96" s="7">
        <v>5</v>
      </c>
      <c r="F96" s="176"/>
      <c r="G96" s="8"/>
      <c r="H96" s="4"/>
      <c r="I96" s="4"/>
      <c r="J96" s="8"/>
      <c r="K96" s="8"/>
      <c r="L96" s="8"/>
      <c r="M96" s="8"/>
    </row>
    <row r="97" spans="1:13" s="9" customFormat="1" ht="25.5" x14ac:dyDescent="0.25">
      <c r="A97" s="100">
        <v>42117</v>
      </c>
      <c r="B97" s="137" t="s">
        <v>7</v>
      </c>
      <c r="C97" s="137" t="s">
        <v>130</v>
      </c>
      <c r="D97" s="6">
        <v>442</v>
      </c>
      <c r="E97" s="7">
        <v>5</v>
      </c>
      <c r="F97" s="139" t="s">
        <v>115</v>
      </c>
      <c r="G97" s="8"/>
      <c r="H97" s="4"/>
      <c r="I97" s="4"/>
      <c r="J97" s="8"/>
      <c r="K97" s="8"/>
      <c r="L97" s="8"/>
      <c r="M97" s="8"/>
    </row>
    <row r="98" spans="1:13" s="9" customFormat="1" ht="25.5" x14ac:dyDescent="0.25">
      <c r="A98" s="100">
        <v>42118</v>
      </c>
      <c r="B98" s="137" t="s">
        <v>7</v>
      </c>
      <c r="C98" s="137" t="s">
        <v>131</v>
      </c>
      <c r="D98" s="6">
        <v>243</v>
      </c>
      <c r="E98" s="7">
        <v>4</v>
      </c>
      <c r="F98" s="139" t="s">
        <v>108</v>
      </c>
      <c r="G98" s="8"/>
      <c r="H98" s="4"/>
      <c r="I98" s="4"/>
      <c r="J98" s="8"/>
      <c r="K98" s="8"/>
      <c r="L98" s="8"/>
      <c r="M98" s="8"/>
    </row>
    <row r="99" spans="1:13" s="9" customFormat="1" ht="25.5" x14ac:dyDescent="0.25">
      <c r="A99" s="100">
        <v>42119</v>
      </c>
      <c r="B99" s="137" t="s">
        <v>7</v>
      </c>
      <c r="C99" s="137" t="s">
        <v>132</v>
      </c>
      <c r="D99" s="6">
        <v>703</v>
      </c>
      <c r="E99" s="7">
        <v>5</v>
      </c>
      <c r="F99" s="139" t="s">
        <v>115</v>
      </c>
      <c r="G99" s="8"/>
      <c r="H99" s="4"/>
      <c r="I99" s="4"/>
      <c r="J99" s="8"/>
      <c r="K99" s="8"/>
      <c r="L99" s="8"/>
      <c r="M99" s="8"/>
    </row>
    <row r="100" spans="1:13" s="9" customFormat="1" ht="25.5" x14ac:dyDescent="0.25">
      <c r="A100" s="100">
        <v>42120</v>
      </c>
      <c r="B100" s="137" t="s">
        <v>7</v>
      </c>
      <c r="C100" s="137" t="s">
        <v>133</v>
      </c>
      <c r="D100" s="6">
        <v>202.5</v>
      </c>
      <c r="E100" s="7">
        <v>5</v>
      </c>
      <c r="F100" s="139" t="s">
        <v>134</v>
      </c>
      <c r="G100" s="8"/>
      <c r="H100" s="4"/>
      <c r="I100" s="4"/>
      <c r="J100" s="8"/>
      <c r="K100" s="8"/>
      <c r="L100" s="8"/>
      <c r="M100" s="8"/>
    </row>
    <row r="101" spans="1:13" s="9" customFormat="1" ht="25.5" x14ac:dyDescent="0.25">
      <c r="A101" s="100">
        <v>42121</v>
      </c>
      <c r="B101" s="137" t="s">
        <v>7</v>
      </c>
      <c r="C101" s="137" t="s">
        <v>135</v>
      </c>
      <c r="D101" s="6">
        <v>462</v>
      </c>
      <c r="E101" s="7">
        <v>5</v>
      </c>
      <c r="F101" s="139" t="s">
        <v>121</v>
      </c>
      <c r="G101" s="8"/>
      <c r="H101" s="4"/>
      <c r="I101" s="4"/>
      <c r="J101" s="8"/>
      <c r="K101" s="8"/>
      <c r="L101" s="8"/>
      <c r="M101" s="8"/>
    </row>
    <row r="102" spans="1:13" s="9" customFormat="1" ht="25.5" x14ac:dyDescent="0.25">
      <c r="A102" s="100">
        <v>42122</v>
      </c>
      <c r="B102" s="137" t="s">
        <v>7</v>
      </c>
      <c r="C102" s="137" t="s">
        <v>136</v>
      </c>
      <c r="D102" s="6">
        <v>520</v>
      </c>
      <c r="E102" s="7">
        <v>4</v>
      </c>
      <c r="F102" s="139" t="s">
        <v>137</v>
      </c>
      <c r="G102" s="8"/>
      <c r="H102" s="4"/>
      <c r="I102" s="4"/>
      <c r="J102" s="8"/>
      <c r="K102" s="8"/>
      <c r="L102" s="8"/>
      <c r="M102" s="8"/>
    </row>
    <row r="103" spans="1:13" s="9" customFormat="1" ht="38.25" x14ac:dyDescent="0.25">
      <c r="A103" s="100">
        <v>42123</v>
      </c>
      <c r="B103" s="137" t="s">
        <v>7</v>
      </c>
      <c r="C103" s="137" t="s">
        <v>138</v>
      </c>
      <c r="D103" s="6">
        <v>589</v>
      </c>
      <c r="E103" s="7">
        <v>5</v>
      </c>
      <c r="F103" s="139" t="s">
        <v>139</v>
      </c>
      <c r="G103" s="8"/>
      <c r="H103" s="4"/>
      <c r="I103" s="4"/>
      <c r="J103" s="8"/>
      <c r="K103" s="8"/>
      <c r="L103" s="8"/>
      <c r="M103" s="8"/>
    </row>
    <row r="104" spans="1:13" s="9" customFormat="1" ht="25.5" x14ac:dyDescent="0.25">
      <c r="A104" s="100">
        <v>42124</v>
      </c>
      <c r="B104" s="137" t="s">
        <v>7</v>
      </c>
      <c r="C104" s="137" t="s">
        <v>140</v>
      </c>
      <c r="D104" s="6">
        <v>310</v>
      </c>
      <c r="E104" s="7">
        <v>4</v>
      </c>
      <c r="F104" s="139" t="s">
        <v>108</v>
      </c>
      <c r="G104" s="8"/>
      <c r="H104" s="4"/>
      <c r="I104" s="4"/>
      <c r="J104" s="8"/>
      <c r="K104" s="8"/>
      <c r="L104" s="8"/>
      <c r="M104" s="8"/>
    </row>
    <row r="105" spans="1:13" s="9" customFormat="1" ht="25.5" x14ac:dyDescent="0.25">
      <c r="A105" s="100">
        <v>42125</v>
      </c>
      <c r="B105" s="137" t="s">
        <v>7</v>
      </c>
      <c r="C105" s="137" t="s">
        <v>141</v>
      </c>
      <c r="D105" s="6">
        <v>150</v>
      </c>
      <c r="E105" s="7">
        <v>5</v>
      </c>
      <c r="F105" s="139" t="s">
        <v>115</v>
      </c>
      <c r="G105" s="11"/>
      <c r="H105" s="4"/>
      <c r="I105" s="4"/>
      <c r="J105" s="8"/>
      <c r="K105" s="8"/>
      <c r="L105" s="8"/>
      <c r="M105" s="8"/>
    </row>
    <row r="106" spans="1:13" s="9" customFormat="1" ht="51" customHeight="1" x14ac:dyDescent="0.25">
      <c r="A106" s="173">
        <v>42126</v>
      </c>
      <c r="B106" s="174" t="s">
        <v>7</v>
      </c>
      <c r="C106" s="175" t="s">
        <v>142</v>
      </c>
      <c r="D106" s="6">
        <f>570</f>
        <v>570</v>
      </c>
      <c r="E106" s="7">
        <v>4</v>
      </c>
      <c r="F106" s="176" t="s">
        <v>143</v>
      </c>
      <c r="G106" s="8"/>
      <c r="H106" s="4"/>
      <c r="I106" s="4"/>
      <c r="J106" s="8"/>
      <c r="K106" s="8"/>
      <c r="L106" s="8"/>
      <c r="M106" s="8"/>
    </row>
    <row r="107" spans="1:13" s="9" customFormat="1" ht="51" customHeight="1" x14ac:dyDescent="0.25">
      <c r="A107" s="173"/>
      <c r="B107" s="174"/>
      <c r="C107" s="175"/>
      <c r="D107" s="6">
        <f>1760-570</f>
        <v>1190</v>
      </c>
      <c r="E107" s="7">
        <v>5</v>
      </c>
      <c r="F107" s="176"/>
      <c r="G107" s="8"/>
      <c r="H107" s="4"/>
      <c r="I107" s="4"/>
      <c r="J107" s="8"/>
      <c r="K107" s="8"/>
      <c r="L107" s="8"/>
      <c r="M107" s="8"/>
    </row>
    <row r="108" spans="1:13" s="9" customFormat="1" ht="25.5" x14ac:dyDescent="0.25">
      <c r="A108" s="100">
        <v>42127</v>
      </c>
      <c r="B108" s="137" t="s">
        <v>7</v>
      </c>
      <c r="C108" s="137" t="s">
        <v>144</v>
      </c>
      <c r="D108" s="6">
        <v>1015</v>
      </c>
      <c r="E108" s="7">
        <v>5</v>
      </c>
      <c r="F108" s="139" t="s">
        <v>115</v>
      </c>
      <c r="G108" s="8"/>
      <c r="H108" s="4"/>
      <c r="I108" s="4"/>
      <c r="J108" s="8"/>
      <c r="K108" s="8"/>
      <c r="L108" s="8"/>
      <c r="M108" s="8"/>
    </row>
    <row r="109" spans="1:13" s="9" customFormat="1" x14ac:dyDescent="0.25">
      <c r="A109" s="173">
        <v>42128</v>
      </c>
      <c r="B109" s="174" t="s">
        <v>7</v>
      </c>
      <c r="C109" s="175" t="s">
        <v>145</v>
      </c>
      <c r="D109" s="6">
        <v>649.1</v>
      </c>
      <c r="E109" s="7">
        <v>5</v>
      </c>
      <c r="F109" s="176" t="s">
        <v>146</v>
      </c>
      <c r="G109" s="8"/>
      <c r="H109" s="4"/>
      <c r="I109" s="4"/>
      <c r="J109" s="8"/>
      <c r="K109" s="8"/>
      <c r="L109" s="8"/>
      <c r="M109" s="8"/>
    </row>
    <row r="110" spans="1:13" s="9" customFormat="1" x14ac:dyDescent="0.25">
      <c r="A110" s="173"/>
      <c r="B110" s="174"/>
      <c r="C110" s="175"/>
      <c r="D110" s="6">
        <v>244.5</v>
      </c>
      <c r="E110" s="7">
        <v>4</v>
      </c>
      <c r="F110" s="176"/>
      <c r="G110" s="8"/>
      <c r="H110" s="4"/>
      <c r="I110" s="4"/>
      <c r="J110" s="8"/>
      <c r="K110" s="8"/>
      <c r="L110" s="8"/>
      <c r="M110" s="8"/>
    </row>
    <row r="111" spans="1:13" s="9" customFormat="1" ht="25.5" x14ac:dyDescent="0.25">
      <c r="A111" s="100">
        <v>42129</v>
      </c>
      <c r="B111" s="137" t="s">
        <v>7</v>
      </c>
      <c r="C111" s="137" t="s">
        <v>147</v>
      </c>
      <c r="D111" s="6">
        <v>395</v>
      </c>
      <c r="E111" s="7">
        <v>4</v>
      </c>
      <c r="F111" s="139" t="s">
        <v>108</v>
      </c>
      <c r="G111" s="8"/>
      <c r="H111" s="4"/>
      <c r="I111" s="4"/>
      <c r="J111" s="8"/>
      <c r="K111" s="8"/>
      <c r="L111" s="8"/>
      <c r="M111" s="8"/>
    </row>
    <row r="112" spans="1:13" s="9" customFormat="1" ht="25.5" x14ac:dyDescent="0.25">
      <c r="A112" s="100">
        <v>42130</v>
      </c>
      <c r="B112" s="137" t="s">
        <v>7</v>
      </c>
      <c r="C112" s="137" t="s">
        <v>148</v>
      </c>
      <c r="D112" s="6">
        <v>330</v>
      </c>
      <c r="E112" s="7">
        <v>4</v>
      </c>
      <c r="F112" s="139" t="s">
        <v>108</v>
      </c>
      <c r="G112" s="8"/>
      <c r="H112" s="4"/>
      <c r="I112" s="4"/>
      <c r="J112" s="8"/>
      <c r="K112" s="8"/>
      <c r="L112" s="8"/>
      <c r="M112" s="8"/>
    </row>
    <row r="113" spans="1:13" s="9" customFormat="1" ht="25.5" x14ac:dyDescent="0.25">
      <c r="A113" s="100">
        <v>42131</v>
      </c>
      <c r="B113" s="137" t="s">
        <v>7</v>
      </c>
      <c r="C113" s="137" t="s">
        <v>149</v>
      </c>
      <c r="D113" s="6">
        <v>1065</v>
      </c>
      <c r="E113" s="7">
        <v>4</v>
      </c>
      <c r="F113" s="139" t="s">
        <v>137</v>
      </c>
      <c r="G113" s="8"/>
      <c r="H113" s="4"/>
      <c r="I113" s="4"/>
      <c r="J113" s="8"/>
      <c r="K113" s="8"/>
      <c r="L113" s="8"/>
      <c r="M113" s="8"/>
    </row>
    <row r="114" spans="1:13" s="9" customFormat="1" ht="25.5" x14ac:dyDescent="0.25">
      <c r="A114" s="100">
        <v>42132</v>
      </c>
      <c r="B114" s="137" t="s">
        <v>7</v>
      </c>
      <c r="C114" s="137" t="s">
        <v>150</v>
      </c>
      <c r="D114" s="6">
        <v>1376</v>
      </c>
      <c r="E114" s="7">
        <v>5</v>
      </c>
      <c r="F114" s="139" t="s">
        <v>115</v>
      </c>
      <c r="G114" s="8"/>
      <c r="H114" s="4"/>
      <c r="I114" s="4"/>
      <c r="J114" s="8"/>
      <c r="K114" s="8"/>
      <c r="L114" s="8"/>
      <c r="M114" s="8"/>
    </row>
    <row r="115" spans="1:13" s="9" customFormat="1" ht="25.5" x14ac:dyDescent="0.25">
      <c r="A115" s="100">
        <v>42133</v>
      </c>
      <c r="B115" s="137" t="s">
        <v>7</v>
      </c>
      <c r="C115" s="137" t="s">
        <v>151</v>
      </c>
      <c r="D115" s="6">
        <v>1024</v>
      </c>
      <c r="E115" s="7">
        <v>4</v>
      </c>
      <c r="F115" s="139" t="s">
        <v>108</v>
      </c>
      <c r="G115" s="8"/>
      <c r="H115" s="4"/>
      <c r="I115" s="4"/>
      <c r="J115" s="8"/>
      <c r="K115" s="8"/>
      <c r="L115" s="8"/>
      <c r="M115" s="8"/>
    </row>
    <row r="116" spans="1:13" s="9" customFormat="1" ht="51" x14ac:dyDescent="0.25">
      <c r="A116" s="100">
        <v>42134</v>
      </c>
      <c r="B116" s="137" t="s">
        <v>7</v>
      </c>
      <c r="C116" s="137" t="s">
        <v>152</v>
      </c>
      <c r="D116" s="6">
        <v>470</v>
      </c>
      <c r="E116" s="7">
        <v>2</v>
      </c>
      <c r="F116" s="139" t="s">
        <v>153</v>
      </c>
      <c r="G116" s="8"/>
      <c r="H116" s="4"/>
      <c r="I116" s="4"/>
      <c r="J116" s="8"/>
      <c r="K116" s="8"/>
      <c r="L116" s="8"/>
      <c r="M116" s="8"/>
    </row>
    <row r="117" spans="1:13" s="9" customFormat="1" ht="25.5" x14ac:dyDescent="0.25">
      <c r="A117" s="100">
        <v>42135</v>
      </c>
      <c r="B117" s="137" t="s">
        <v>7</v>
      </c>
      <c r="C117" s="137" t="s">
        <v>154</v>
      </c>
      <c r="D117" s="6">
        <v>533</v>
      </c>
      <c r="E117" s="7">
        <v>5</v>
      </c>
      <c r="F117" s="139" t="s">
        <v>115</v>
      </c>
      <c r="G117" s="8"/>
      <c r="H117" s="4"/>
      <c r="I117" s="4"/>
      <c r="J117" s="8"/>
      <c r="K117" s="8"/>
      <c r="L117" s="8"/>
      <c r="M117" s="8"/>
    </row>
    <row r="118" spans="1:13" s="9" customFormat="1" ht="53.25" customHeight="1" x14ac:dyDescent="0.25">
      <c r="A118" s="178">
        <v>42136</v>
      </c>
      <c r="B118" s="180" t="s">
        <v>7</v>
      </c>
      <c r="C118" s="180" t="s">
        <v>155</v>
      </c>
      <c r="D118" s="54">
        <f>1800-1092</f>
        <v>708</v>
      </c>
      <c r="E118" s="19">
        <v>3</v>
      </c>
      <c r="F118" s="171" t="s">
        <v>156</v>
      </c>
      <c r="G118" s="8"/>
      <c r="H118" s="4"/>
      <c r="I118" s="4"/>
      <c r="J118" s="8"/>
      <c r="K118" s="8"/>
      <c r="L118" s="8"/>
      <c r="M118" s="8"/>
    </row>
    <row r="119" spans="1:13" s="9" customFormat="1" ht="53.25" customHeight="1" x14ac:dyDescent="0.25">
      <c r="A119" s="179"/>
      <c r="B119" s="181"/>
      <c r="C119" s="181"/>
      <c r="D119" s="55">
        <f>1092</f>
        <v>1092</v>
      </c>
      <c r="E119" s="50">
        <v>4</v>
      </c>
      <c r="F119" s="172"/>
      <c r="G119" s="8"/>
      <c r="H119" s="4"/>
      <c r="I119" s="4"/>
      <c r="J119" s="8"/>
      <c r="K119" s="8"/>
      <c r="L119" s="8"/>
      <c r="M119" s="8"/>
    </row>
    <row r="120" spans="1:13" s="9" customFormat="1" ht="25.5" x14ac:dyDescent="0.25">
      <c r="A120" s="100">
        <v>42137</v>
      </c>
      <c r="B120" s="137" t="s">
        <v>7</v>
      </c>
      <c r="C120" s="137" t="s">
        <v>157</v>
      </c>
      <c r="D120" s="6">
        <v>827</v>
      </c>
      <c r="E120" s="7">
        <v>5</v>
      </c>
      <c r="F120" s="139" t="s">
        <v>115</v>
      </c>
      <c r="G120" s="8"/>
      <c r="H120" s="4"/>
      <c r="I120" s="4"/>
      <c r="J120" s="8"/>
      <c r="K120" s="8"/>
      <c r="L120" s="8"/>
      <c r="M120" s="8"/>
    </row>
    <row r="121" spans="1:13" s="9" customFormat="1" ht="25.5" x14ac:dyDescent="0.25">
      <c r="A121" s="100">
        <v>42138</v>
      </c>
      <c r="B121" s="137" t="s">
        <v>7</v>
      </c>
      <c r="C121" s="137" t="s">
        <v>158</v>
      </c>
      <c r="D121" s="6">
        <v>323</v>
      </c>
      <c r="E121" s="7">
        <v>5</v>
      </c>
      <c r="F121" s="139" t="s">
        <v>159</v>
      </c>
      <c r="G121" s="8"/>
      <c r="H121" s="4"/>
      <c r="I121" s="4"/>
      <c r="J121" s="8"/>
      <c r="K121" s="8"/>
      <c r="L121" s="8"/>
      <c r="M121" s="8"/>
    </row>
    <row r="122" spans="1:13" s="9" customFormat="1" ht="25.5" x14ac:dyDescent="0.25">
      <c r="A122" s="100">
        <v>42139</v>
      </c>
      <c r="B122" s="137" t="s">
        <v>7</v>
      </c>
      <c r="C122" s="137" t="s">
        <v>160</v>
      </c>
      <c r="D122" s="6">
        <v>150</v>
      </c>
      <c r="E122" s="7">
        <v>5</v>
      </c>
      <c r="F122" s="139" t="s">
        <v>161</v>
      </c>
      <c r="G122" s="8"/>
      <c r="H122" s="4"/>
      <c r="I122" s="4"/>
      <c r="J122" s="8"/>
      <c r="K122" s="8"/>
      <c r="L122" s="8"/>
      <c r="M122" s="8"/>
    </row>
    <row r="123" spans="1:13" s="9" customFormat="1" ht="25.5" x14ac:dyDescent="0.25">
      <c r="A123" s="100">
        <v>42140</v>
      </c>
      <c r="B123" s="137" t="s">
        <v>7</v>
      </c>
      <c r="C123" s="137" t="s">
        <v>162</v>
      </c>
      <c r="D123" s="6">
        <v>410</v>
      </c>
      <c r="E123" s="7">
        <v>5</v>
      </c>
      <c r="F123" s="139" t="s">
        <v>126</v>
      </c>
      <c r="G123" s="8"/>
      <c r="H123" s="10"/>
      <c r="I123" s="4"/>
      <c r="J123" s="8"/>
      <c r="K123" s="8"/>
      <c r="L123" s="8"/>
      <c r="M123" s="8"/>
    </row>
    <row r="124" spans="1:13" s="9" customFormat="1" x14ac:dyDescent="0.25">
      <c r="A124" s="173">
        <v>42141</v>
      </c>
      <c r="B124" s="174" t="s">
        <v>7</v>
      </c>
      <c r="C124" s="190" t="s">
        <v>163</v>
      </c>
      <c r="D124" s="6">
        <v>453</v>
      </c>
      <c r="E124" s="7">
        <v>5</v>
      </c>
      <c r="F124" s="176" t="s">
        <v>164</v>
      </c>
      <c r="G124" s="8"/>
      <c r="H124" s="4"/>
      <c r="I124" s="4"/>
      <c r="J124" s="8"/>
      <c r="K124" s="8"/>
      <c r="L124" s="8"/>
      <c r="M124" s="8"/>
    </row>
    <row r="125" spans="1:13" s="9" customFormat="1" x14ac:dyDescent="0.25">
      <c r="A125" s="173"/>
      <c r="B125" s="174"/>
      <c r="C125" s="190"/>
      <c r="D125" s="6">
        <v>144</v>
      </c>
      <c r="E125" s="7">
        <v>4</v>
      </c>
      <c r="F125" s="176"/>
      <c r="G125" s="11"/>
      <c r="H125" s="4"/>
      <c r="I125" s="4"/>
      <c r="J125" s="8"/>
      <c r="K125" s="8"/>
      <c r="L125" s="8"/>
      <c r="M125" s="8"/>
    </row>
    <row r="126" spans="1:13" s="9" customFormat="1" ht="25.5" x14ac:dyDescent="0.25">
      <c r="A126" s="100">
        <v>42142</v>
      </c>
      <c r="B126" s="137" t="s">
        <v>7</v>
      </c>
      <c r="C126" s="137" t="s">
        <v>165</v>
      </c>
      <c r="D126" s="6">
        <v>152</v>
      </c>
      <c r="E126" s="7">
        <v>5</v>
      </c>
      <c r="F126" s="139" t="s">
        <v>115</v>
      </c>
      <c r="G126" s="8"/>
      <c r="H126" s="4"/>
      <c r="I126" s="4"/>
      <c r="J126" s="8"/>
      <c r="K126" s="8"/>
      <c r="L126" s="8"/>
      <c r="M126" s="8"/>
    </row>
    <row r="127" spans="1:13" s="9" customFormat="1" ht="25.5" x14ac:dyDescent="0.25">
      <c r="A127" s="100">
        <v>42143</v>
      </c>
      <c r="B127" s="137" t="s">
        <v>7</v>
      </c>
      <c r="C127" s="137" t="s">
        <v>166</v>
      </c>
      <c r="D127" s="6">
        <v>229</v>
      </c>
      <c r="E127" s="7">
        <v>5</v>
      </c>
      <c r="F127" s="139" t="s">
        <v>115</v>
      </c>
      <c r="G127" s="8"/>
      <c r="H127" s="4"/>
      <c r="I127" s="4"/>
      <c r="J127" s="8"/>
      <c r="K127" s="8"/>
      <c r="L127" s="8"/>
      <c r="M127" s="8"/>
    </row>
    <row r="128" spans="1:13" s="9" customFormat="1" ht="25.5" x14ac:dyDescent="0.25">
      <c r="A128" s="100">
        <v>42144</v>
      </c>
      <c r="B128" s="137" t="s">
        <v>7</v>
      </c>
      <c r="C128" s="137" t="s">
        <v>167</v>
      </c>
      <c r="D128" s="6">
        <v>595</v>
      </c>
      <c r="E128" s="7">
        <v>3</v>
      </c>
      <c r="F128" s="139" t="s">
        <v>108</v>
      </c>
      <c r="G128" s="8"/>
      <c r="H128" s="4"/>
      <c r="I128" s="4"/>
      <c r="J128" s="8"/>
      <c r="K128" s="8"/>
      <c r="L128" s="8"/>
      <c r="M128" s="8"/>
    </row>
    <row r="129" spans="1:13" s="9" customFormat="1" ht="25.5" x14ac:dyDescent="0.25">
      <c r="A129" s="100">
        <v>42145</v>
      </c>
      <c r="B129" s="137" t="s">
        <v>7</v>
      </c>
      <c r="C129" s="137" t="s">
        <v>168</v>
      </c>
      <c r="D129" s="6">
        <v>285</v>
      </c>
      <c r="E129" s="7">
        <v>5</v>
      </c>
      <c r="F129" s="139" t="s">
        <v>115</v>
      </c>
      <c r="G129" s="8"/>
      <c r="H129" s="4"/>
      <c r="I129" s="4"/>
      <c r="J129" s="8"/>
      <c r="K129" s="8"/>
      <c r="L129" s="8"/>
      <c r="M129" s="8"/>
    </row>
    <row r="130" spans="1:13" s="9" customFormat="1" ht="25.5" x14ac:dyDescent="0.25">
      <c r="A130" s="100">
        <v>42146</v>
      </c>
      <c r="B130" s="137" t="s">
        <v>7</v>
      </c>
      <c r="C130" s="137" t="s">
        <v>169</v>
      </c>
      <c r="D130" s="6">
        <v>1114</v>
      </c>
      <c r="E130" s="7">
        <v>4</v>
      </c>
      <c r="F130" s="139" t="s">
        <v>108</v>
      </c>
      <c r="G130" s="8"/>
      <c r="H130" s="4"/>
      <c r="I130" s="4"/>
      <c r="J130" s="8"/>
      <c r="K130" s="8"/>
      <c r="L130" s="8"/>
      <c r="M130" s="8"/>
    </row>
    <row r="131" spans="1:13" s="9" customFormat="1" ht="25.5" x14ac:dyDescent="0.25">
      <c r="A131" s="100">
        <v>42147</v>
      </c>
      <c r="B131" s="137" t="s">
        <v>7</v>
      </c>
      <c r="C131" s="137" t="s">
        <v>170</v>
      </c>
      <c r="D131" s="6">
        <v>362</v>
      </c>
      <c r="E131" s="7">
        <v>5</v>
      </c>
      <c r="F131" s="139" t="s">
        <v>115</v>
      </c>
      <c r="G131" s="8"/>
      <c r="H131" s="4"/>
      <c r="I131" s="4"/>
      <c r="J131" s="8"/>
      <c r="K131" s="8"/>
      <c r="L131" s="8"/>
      <c r="M131" s="8"/>
    </row>
    <row r="132" spans="1:13" s="9" customFormat="1" ht="21" customHeight="1" x14ac:dyDescent="0.25">
      <c r="A132" s="173">
        <v>42148</v>
      </c>
      <c r="B132" s="174" t="s">
        <v>7</v>
      </c>
      <c r="C132" s="175" t="s">
        <v>171</v>
      </c>
      <c r="D132" s="6">
        <v>299</v>
      </c>
      <c r="E132" s="7">
        <v>4</v>
      </c>
      <c r="F132" s="176" t="s">
        <v>172</v>
      </c>
      <c r="G132" s="8"/>
      <c r="H132" s="4"/>
      <c r="I132" s="4"/>
      <c r="J132" s="8"/>
      <c r="K132" s="8"/>
      <c r="L132" s="8"/>
      <c r="M132" s="8"/>
    </row>
    <row r="133" spans="1:13" s="9" customFormat="1" ht="21" customHeight="1" x14ac:dyDescent="0.25">
      <c r="A133" s="173"/>
      <c r="B133" s="174"/>
      <c r="C133" s="175"/>
      <c r="D133" s="6">
        <v>229</v>
      </c>
      <c r="E133" s="7">
        <v>5</v>
      </c>
      <c r="F133" s="176"/>
      <c r="G133" s="8"/>
      <c r="H133" s="4"/>
      <c r="I133" s="4"/>
      <c r="J133" s="8"/>
      <c r="K133" s="8"/>
      <c r="L133" s="8"/>
      <c r="M133" s="8"/>
    </row>
    <row r="134" spans="1:13" s="9" customFormat="1" ht="32.25" customHeight="1" x14ac:dyDescent="0.25">
      <c r="A134" s="100">
        <v>42149</v>
      </c>
      <c r="B134" s="137" t="s">
        <v>7</v>
      </c>
      <c r="C134" s="137" t="s">
        <v>173</v>
      </c>
      <c r="D134" s="6">
        <v>374</v>
      </c>
      <c r="E134" s="7">
        <v>5</v>
      </c>
      <c r="F134" s="139" t="s">
        <v>174</v>
      </c>
      <c r="G134" s="8"/>
      <c r="H134" s="4"/>
      <c r="I134" s="4"/>
      <c r="J134" s="8"/>
      <c r="K134" s="8"/>
      <c r="L134" s="8"/>
      <c r="M134" s="8"/>
    </row>
    <row r="135" spans="1:13" s="9" customFormat="1" ht="22.5" customHeight="1" x14ac:dyDescent="0.25">
      <c r="A135" s="173">
        <v>42150</v>
      </c>
      <c r="B135" s="174" t="s">
        <v>7</v>
      </c>
      <c r="C135" s="175" t="s">
        <v>175</v>
      </c>
      <c r="D135" s="6">
        <f>1600-978.1+164</f>
        <v>785.9</v>
      </c>
      <c r="E135" s="7">
        <v>4</v>
      </c>
      <c r="F135" s="176" t="s">
        <v>176</v>
      </c>
      <c r="G135" s="8"/>
      <c r="H135" s="4"/>
      <c r="I135" s="4"/>
      <c r="J135" s="8"/>
      <c r="K135" s="8"/>
      <c r="L135" s="8"/>
      <c r="M135" s="8"/>
    </row>
    <row r="136" spans="1:13" s="9" customFormat="1" ht="22.5" customHeight="1" x14ac:dyDescent="0.25">
      <c r="A136" s="173"/>
      <c r="B136" s="174"/>
      <c r="C136" s="175"/>
      <c r="D136" s="6">
        <v>978.1</v>
      </c>
      <c r="E136" s="7">
        <v>5</v>
      </c>
      <c r="F136" s="176"/>
      <c r="G136" s="8"/>
      <c r="H136" s="4"/>
      <c r="I136" s="4"/>
      <c r="J136" s="8"/>
      <c r="K136" s="8"/>
      <c r="L136" s="8"/>
      <c r="M136" s="8"/>
    </row>
    <row r="137" spans="1:13" s="9" customFormat="1" ht="25.5" x14ac:dyDescent="0.25">
      <c r="A137" s="100">
        <v>42151</v>
      </c>
      <c r="B137" s="137" t="s">
        <v>7</v>
      </c>
      <c r="C137" s="137" t="s">
        <v>177</v>
      </c>
      <c r="D137" s="6">
        <v>1125</v>
      </c>
      <c r="E137" s="7">
        <v>4</v>
      </c>
      <c r="F137" s="139" t="s">
        <v>178</v>
      </c>
      <c r="G137" s="8"/>
      <c r="H137" s="4"/>
      <c r="I137" s="4"/>
      <c r="J137" s="8"/>
      <c r="K137" s="8"/>
      <c r="L137" s="8"/>
      <c r="M137" s="8"/>
    </row>
    <row r="138" spans="1:13" s="9" customFormat="1" ht="24.75" customHeight="1" x14ac:dyDescent="0.25">
      <c r="A138" s="173">
        <v>42152</v>
      </c>
      <c r="B138" s="174" t="s">
        <v>7</v>
      </c>
      <c r="C138" s="175" t="s">
        <v>179</v>
      </c>
      <c r="D138" s="6">
        <v>200</v>
      </c>
      <c r="E138" s="7">
        <v>4</v>
      </c>
      <c r="F138" s="176" t="s">
        <v>180</v>
      </c>
      <c r="G138" s="8"/>
      <c r="H138" s="4"/>
      <c r="I138" s="4"/>
      <c r="J138" s="8"/>
      <c r="K138" s="8"/>
      <c r="L138" s="8"/>
      <c r="M138" s="8"/>
    </row>
    <row r="139" spans="1:13" s="9" customFormat="1" ht="24.75" customHeight="1" x14ac:dyDescent="0.25">
      <c r="A139" s="173"/>
      <c r="B139" s="174"/>
      <c r="C139" s="175"/>
      <c r="D139" s="6">
        <v>130</v>
      </c>
      <c r="E139" s="7">
        <v>5</v>
      </c>
      <c r="F139" s="176"/>
      <c r="G139" s="8"/>
      <c r="H139" s="4"/>
      <c r="I139" s="4"/>
      <c r="J139" s="8"/>
      <c r="K139" s="8"/>
      <c r="L139" s="8"/>
      <c r="M139" s="8"/>
    </row>
    <row r="140" spans="1:13" s="9" customFormat="1" ht="25.5" x14ac:dyDescent="0.25">
      <c r="A140" s="100">
        <v>42153</v>
      </c>
      <c r="B140" s="137" t="s">
        <v>7</v>
      </c>
      <c r="C140" s="137" t="s">
        <v>181</v>
      </c>
      <c r="D140" s="6">
        <v>222</v>
      </c>
      <c r="E140" s="7">
        <v>5</v>
      </c>
      <c r="F140" s="139" t="s">
        <v>115</v>
      </c>
      <c r="G140" s="8"/>
      <c r="H140" s="4"/>
      <c r="I140" s="4"/>
      <c r="J140" s="8"/>
      <c r="K140" s="8"/>
      <c r="L140" s="8"/>
      <c r="M140" s="8"/>
    </row>
    <row r="141" spans="1:13" s="9" customFormat="1" ht="25.5" x14ac:dyDescent="0.25">
      <c r="A141" s="100">
        <v>42154</v>
      </c>
      <c r="B141" s="137" t="s">
        <v>7</v>
      </c>
      <c r="C141" s="137" t="s">
        <v>182</v>
      </c>
      <c r="D141" s="6">
        <v>282</v>
      </c>
      <c r="E141" s="7">
        <v>5</v>
      </c>
      <c r="F141" s="139" t="s">
        <v>115</v>
      </c>
      <c r="G141" s="8"/>
      <c r="H141" s="4"/>
      <c r="I141" s="4"/>
      <c r="J141" s="8"/>
      <c r="K141" s="8"/>
      <c r="L141" s="8"/>
      <c r="M141" s="8"/>
    </row>
    <row r="142" spans="1:13" s="9" customFormat="1" ht="25.5" x14ac:dyDescent="0.25">
      <c r="A142" s="100">
        <v>42155</v>
      </c>
      <c r="B142" s="137" t="s">
        <v>7</v>
      </c>
      <c r="C142" s="137" t="s">
        <v>183</v>
      </c>
      <c r="D142" s="6">
        <v>1102.5</v>
      </c>
      <c r="E142" s="7">
        <v>5</v>
      </c>
      <c r="F142" s="139" t="s">
        <v>184</v>
      </c>
      <c r="G142" s="8"/>
      <c r="H142" s="4"/>
      <c r="I142" s="4"/>
      <c r="J142" s="8"/>
      <c r="K142" s="8"/>
      <c r="L142" s="8"/>
      <c r="M142" s="8"/>
    </row>
    <row r="143" spans="1:13" s="9" customFormat="1" ht="25.5" x14ac:dyDescent="0.25">
      <c r="A143" s="100">
        <v>42156</v>
      </c>
      <c r="B143" s="137" t="s">
        <v>7</v>
      </c>
      <c r="C143" s="137" t="s">
        <v>185</v>
      </c>
      <c r="D143" s="6">
        <v>720</v>
      </c>
      <c r="E143" s="7">
        <v>5</v>
      </c>
      <c r="F143" s="139" t="s">
        <v>115</v>
      </c>
      <c r="G143" s="8"/>
      <c r="H143" s="4"/>
      <c r="I143" s="4"/>
      <c r="J143" s="8"/>
      <c r="K143" s="8"/>
      <c r="L143" s="8"/>
      <c r="M143" s="8"/>
    </row>
    <row r="144" spans="1:13" s="9" customFormat="1" ht="25.5" x14ac:dyDescent="0.25">
      <c r="A144" s="100">
        <v>42157</v>
      </c>
      <c r="B144" s="137" t="s">
        <v>7</v>
      </c>
      <c r="C144" s="137" t="s">
        <v>186</v>
      </c>
      <c r="D144" s="6">
        <v>872</v>
      </c>
      <c r="E144" s="7">
        <v>5</v>
      </c>
      <c r="F144" s="139" t="s">
        <v>115</v>
      </c>
      <c r="G144" s="8"/>
      <c r="H144" s="4"/>
      <c r="I144" s="4"/>
      <c r="J144" s="8"/>
      <c r="K144" s="8"/>
      <c r="L144" s="8"/>
      <c r="M144" s="8"/>
    </row>
    <row r="145" spans="1:13" s="9" customFormat="1" ht="25.5" x14ac:dyDescent="0.25">
      <c r="A145" s="100">
        <v>42158</v>
      </c>
      <c r="B145" s="137" t="s">
        <v>7</v>
      </c>
      <c r="C145" s="137" t="s">
        <v>187</v>
      </c>
      <c r="D145" s="6">
        <v>280</v>
      </c>
      <c r="E145" s="7">
        <v>5</v>
      </c>
      <c r="F145" s="139" t="s">
        <v>188</v>
      </c>
      <c r="G145" s="8"/>
      <c r="H145" s="4"/>
      <c r="I145" s="4"/>
      <c r="J145" s="8"/>
      <c r="K145" s="8"/>
      <c r="L145" s="8"/>
      <c r="M145" s="8"/>
    </row>
    <row r="146" spans="1:13" s="9" customFormat="1" ht="29.25" customHeight="1" x14ac:dyDescent="0.25">
      <c r="A146" s="178">
        <v>42159</v>
      </c>
      <c r="B146" s="180" t="s">
        <v>7</v>
      </c>
      <c r="C146" s="182" t="s">
        <v>189</v>
      </c>
      <c r="D146" s="6">
        <f>4740-689-1674</f>
        <v>2377</v>
      </c>
      <c r="E146" s="7">
        <v>2</v>
      </c>
      <c r="F146" s="171" t="s">
        <v>190</v>
      </c>
      <c r="G146" s="8"/>
      <c r="H146" s="4"/>
      <c r="I146" s="4"/>
      <c r="J146" s="8"/>
      <c r="K146" s="8"/>
      <c r="L146" s="8"/>
      <c r="M146" s="8"/>
    </row>
    <row r="147" spans="1:13" s="9" customFormat="1" ht="29.25" customHeight="1" x14ac:dyDescent="0.25">
      <c r="A147" s="186"/>
      <c r="B147" s="187"/>
      <c r="C147" s="188"/>
      <c r="D147" s="6">
        <v>1674</v>
      </c>
      <c r="E147" s="7">
        <v>3</v>
      </c>
      <c r="F147" s="189"/>
      <c r="G147" s="8"/>
      <c r="H147" s="4"/>
      <c r="I147" s="4"/>
      <c r="J147" s="8"/>
      <c r="K147" s="8"/>
      <c r="L147" s="8"/>
      <c r="M147" s="8"/>
    </row>
    <row r="148" spans="1:13" s="9" customFormat="1" ht="29.25" customHeight="1" x14ac:dyDescent="0.25">
      <c r="A148" s="179"/>
      <c r="B148" s="181"/>
      <c r="C148" s="183"/>
      <c r="D148" s="6">
        <v>689</v>
      </c>
      <c r="E148" s="7">
        <v>4</v>
      </c>
      <c r="F148" s="172"/>
      <c r="G148" s="8"/>
      <c r="H148" s="4"/>
      <c r="I148" s="4"/>
      <c r="J148" s="8"/>
      <c r="K148" s="8"/>
      <c r="L148" s="8"/>
      <c r="M148" s="8"/>
    </row>
    <row r="149" spans="1:13" s="9" customFormat="1" ht="25.5" x14ac:dyDescent="0.25">
      <c r="A149" s="100">
        <v>42160</v>
      </c>
      <c r="B149" s="137" t="s">
        <v>7</v>
      </c>
      <c r="C149" s="137" t="s">
        <v>191</v>
      </c>
      <c r="D149" s="6">
        <v>426</v>
      </c>
      <c r="E149" s="7">
        <v>4</v>
      </c>
      <c r="F149" s="139" t="s">
        <v>108</v>
      </c>
      <c r="G149" s="8"/>
      <c r="H149" s="4"/>
      <c r="I149" s="4"/>
      <c r="J149" s="8"/>
      <c r="K149" s="8"/>
      <c r="L149" s="8"/>
      <c r="M149" s="8"/>
    </row>
    <row r="150" spans="1:13" s="9" customFormat="1" ht="25.5" x14ac:dyDescent="0.25">
      <c r="A150" s="100">
        <v>42161</v>
      </c>
      <c r="B150" s="137" t="s">
        <v>7</v>
      </c>
      <c r="C150" s="137" t="s">
        <v>192</v>
      </c>
      <c r="D150" s="6">
        <v>346</v>
      </c>
      <c r="E150" s="7">
        <v>5</v>
      </c>
      <c r="F150" s="139" t="s">
        <v>193</v>
      </c>
      <c r="G150" s="8"/>
      <c r="H150" s="4"/>
      <c r="I150" s="4"/>
      <c r="J150" s="8"/>
      <c r="K150" s="8"/>
      <c r="L150" s="8"/>
      <c r="M150" s="8"/>
    </row>
    <row r="151" spans="1:13" s="9" customFormat="1" ht="25.5" x14ac:dyDescent="0.25">
      <c r="A151" s="100">
        <v>42162</v>
      </c>
      <c r="B151" s="137" t="s">
        <v>7</v>
      </c>
      <c r="C151" s="137" t="s">
        <v>194</v>
      </c>
      <c r="D151" s="6">
        <v>154.5</v>
      </c>
      <c r="E151" s="7">
        <v>5</v>
      </c>
      <c r="F151" s="139" t="s">
        <v>115</v>
      </c>
      <c r="G151" s="8"/>
      <c r="H151" s="4"/>
      <c r="I151" s="4"/>
      <c r="J151" s="8"/>
      <c r="K151" s="8"/>
      <c r="L151" s="8"/>
      <c r="M151" s="8"/>
    </row>
    <row r="152" spans="1:13" s="9" customFormat="1" ht="25.5" x14ac:dyDescent="0.25">
      <c r="A152" s="100">
        <v>42163</v>
      </c>
      <c r="B152" s="137" t="s">
        <v>7</v>
      </c>
      <c r="C152" s="137" t="s">
        <v>195</v>
      </c>
      <c r="D152" s="6">
        <v>675</v>
      </c>
      <c r="E152" s="7">
        <v>5</v>
      </c>
      <c r="F152" s="139" t="s">
        <v>106</v>
      </c>
      <c r="G152" s="8"/>
      <c r="H152" s="4"/>
      <c r="I152" s="4"/>
      <c r="J152" s="8"/>
      <c r="K152" s="8"/>
      <c r="L152" s="8"/>
      <c r="M152" s="8"/>
    </row>
    <row r="153" spans="1:13" s="9" customFormat="1" x14ac:dyDescent="0.25">
      <c r="A153" s="173">
        <v>42164</v>
      </c>
      <c r="B153" s="174" t="s">
        <v>7</v>
      </c>
      <c r="C153" s="175" t="s">
        <v>196</v>
      </c>
      <c r="D153" s="6">
        <f>369-77</f>
        <v>292</v>
      </c>
      <c r="E153" s="7">
        <v>5</v>
      </c>
      <c r="F153" s="176" t="s">
        <v>197</v>
      </c>
      <c r="G153" s="8"/>
      <c r="H153" s="4"/>
      <c r="I153" s="4"/>
      <c r="J153" s="8"/>
      <c r="K153" s="8"/>
      <c r="L153" s="8"/>
      <c r="M153" s="8"/>
    </row>
    <row r="154" spans="1:13" s="9" customFormat="1" x14ac:dyDescent="0.25">
      <c r="A154" s="173"/>
      <c r="B154" s="174"/>
      <c r="C154" s="175"/>
      <c r="D154" s="6">
        <v>77</v>
      </c>
      <c r="E154" s="7">
        <v>4</v>
      </c>
      <c r="F154" s="176"/>
      <c r="G154" s="8"/>
      <c r="H154" s="4"/>
      <c r="I154" s="4"/>
      <c r="J154" s="8"/>
      <c r="K154" s="8"/>
      <c r="L154" s="8"/>
      <c r="M154" s="8"/>
    </row>
    <row r="155" spans="1:13" s="9" customFormat="1" ht="25.5" x14ac:dyDescent="0.25">
      <c r="A155" s="100">
        <v>42166</v>
      </c>
      <c r="B155" s="137" t="s">
        <v>7</v>
      </c>
      <c r="C155" s="137" t="s">
        <v>198</v>
      </c>
      <c r="D155" s="6">
        <v>346</v>
      </c>
      <c r="E155" s="7">
        <v>5</v>
      </c>
      <c r="F155" s="139" t="s">
        <v>121</v>
      </c>
      <c r="G155" s="8"/>
      <c r="H155" s="4"/>
      <c r="I155" s="4"/>
      <c r="J155" s="8"/>
      <c r="K155" s="8"/>
      <c r="L155" s="8"/>
      <c r="M155" s="8"/>
    </row>
    <row r="156" spans="1:13" s="9" customFormat="1" ht="25.5" x14ac:dyDescent="0.25">
      <c r="A156" s="100">
        <v>42167</v>
      </c>
      <c r="B156" s="137" t="s">
        <v>7</v>
      </c>
      <c r="C156" s="137" t="s">
        <v>199</v>
      </c>
      <c r="D156" s="6">
        <v>820</v>
      </c>
      <c r="E156" s="7">
        <v>5</v>
      </c>
      <c r="F156" s="139" t="s">
        <v>115</v>
      </c>
      <c r="G156" s="8"/>
      <c r="H156" s="4"/>
      <c r="I156" s="4"/>
      <c r="J156" s="8"/>
      <c r="K156" s="8"/>
      <c r="L156" s="8"/>
      <c r="M156" s="8"/>
    </row>
    <row r="157" spans="1:13" s="9" customFormat="1" x14ac:dyDescent="0.25">
      <c r="A157" s="173">
        <v>42168</v>
      </c>
      <c r="B157" s="174" t="s">
        <v>7</v>
      </c>
      <c r="C157" s="175" t="s">
        <v>200</v>
      </c>
      <c r="D157" s="6">
        <f>1686-680</f>
        <v>1006</v>
      </c>
      <c r="E157" s="7">
        <v>4</v>
      </c>
      <c r="F157" s="176" t="s">
        <v>201</v>
      </c>
      <c r="G157" s="8"/>
      <c r="H157" s="4"/>
      <c r="I157" s="4"/>
      <c r="J157" s="8"/>
      <c r="K157" s="8"/>
      <c r="L157" s="8"/>
      <c r="M157" s="8"/>
    </row>
    <row r="158" spans="1:13" s="9" customFormat="1" x14ac:dyDescent="0.25">
      <c r="A158" s="173"/>
      <c r="B158" s="174"/>
      <c r="C158" s="175"/>
      <c r="D158" s="6">
        <v>680</v>
      </c>
      <c r="E158" s="7">
        <v>5</v>
      </c>
      <c r="F158" s="176"/>
      <c r="G158" s="8"/>
      <c r="H158" s="4"/>
      <c r="I158" s="4"/>
      <c r="J158" s="8"/>
      <c r="K158" s="8"/>
      <c r="L158" s="8"/>
      <c r="M158" s="8"/>
    </row>
    <row r="159" spans="1:13" s="9" customFormat="1" ht="25.5" x14ac:dyDescent="0.25">
      <c r="A159" s="100">
        <v>42169</v>
      </c>
      <c r="B159" s="137" t="s">
        <v>7</v>
      </c>
      <c r="C159" s="137" t="s">
        <v>202</v>
      </c>
      <c r="D159" s="6">
        <v>538</v>
      </c>
      <c r="E159" s="7">
        <v>5</v>
      </c>
      <c r="F159" s="139" t="s">
        <v>115</v>
      </c>
      <c r="G159" s="8"/>
      <c r="H159" s="4"/>
      <c r="I159" s="4"/>
      <c r="J159" s="8"/>
      <c r="K159" s="8"/>
      <c r="L159" s="8"/>
      <c r="M159" s="8"/>
    </row>
    <row r="160" spans="1:13" s="9" customFormat="1" x14ac:dyDescent="0.25">
      <c r="A160" s="173">
        <v>42170</v>
      </c>
      <c r="B160" s="174" t="s">
        <v>7</v>
      </c>
      <c r="C160" s="175" t="s">
        <v>203</v>
      </c>
      <c r="D160" s="6">
        <f>1100-159</f>
        <v>941</v>
      </c>
      <c r="E160" s="7">
        <v>5</v>
      </c>
      <c r="F160" s="176" t="s">
        <v>204</v>
      </c>
      <c r="G160" s="8"/>
      <c r="H160" s="4"/>
      <c r="I160" s="4"/>
      <c r="J160" s="8"/>
      <c r="K160" s="8"/>
      <c r="L160" s="8"/>
      <c r="M160" s="8"/>
    </row>
    <row r="161" spans="1:13" s="9" customFormat="1" x14ac:dyDescent="0.25">
      <c r="A161" s="173"/>
      <c r="B161" s="174"/>
      <c r="C161" s="175"/>
      <c r="D161" s="6">
        <v>159</v>
      </c>
      <c r="E161" s="7">
        <v>4</v>
      </c>
      <c r="F161" s="176"/>
      <c r="G161" s="8"/>
      <c r="H161" s="4"/>
      <c r="I161" s="4"/>
      <c r="J161" s="8"/>
      <c r="K161" s="8"/>
      <c r="L161" s="8"/>
      <c r="M161" s="8"/>
    </row>
    <row r="162" spans="1:13" s="9" customFormat="1" ht="25.5" x14ac:dyDescent="0.25">
      <c r="A162" s="100">
        <v>42172</v>
      </c>
      <c r="B162" s="137" t="s">
        <v>7</v>
      </c>
      <c r="C162" s="137" t="s">
        <v>205</v>
      </c>
      <c r="D162" s="6">
        <v>979</v>
      </c>
      <c r="E162" s="7">
        <v>4</v>
      </c>
      <c r="F162" s="139" t="s">
        <v>137</v>
      </c>
      <c r="G162" s="8"/>
      <c r="H162" s="4"/>
      <c r="I162" s="4"/>
      <c r="J162" s="8"/>
      <c r="K162" s="8"/>
      <c r="L162" s="8"/>
      <c r="M162" s="8"/>
    </row>
    <row r="163" spans="1:13" s="9" customFormat="1" ht="25.5" x14ac:dyDescent="0.25">
      <c r="A163" s="100">
        <v>42173</v>
      </c>
      <c r="B163" s="137" t="s">
        <v>7</v>
      </c>
      <c r="C163" s="137" t="s">
        <v>206</v>
      </c>
      <c r="D163" s="6">
        <v>254</v>
      </c>
      <c r="E163" s="7">
        <v>5</v>
      </c>
      <c r="F163" s="139" t="s">
        <v>115</v>
      </c>
      <c r="G163" s="8"/>
      <c r="H163" s="4"/>
      <c r="I163" s="4"/>
      <c r="J163" s="8"/>
      <c r="K163" s="8"/>
      <c r="L163" s="8"/>
      <c r="M163" s="8"/>
    </row>
    <row r="164" spans="1:13" s="9" customFormat="1" ht="25.5" x14ac:dyDescent="0.25">
      <c r="A164" s="100">
        <v>42174</v>
      </c>
      <c r="B164" s="137" t="s">
        <v>7</v>
      </c>
      <c r="C164" s="137" t="s">
        <v>207</v>
      </c>
      <c r="D164" s="6">
        <v>143</v>
      </c>
      <c r="E164" s="7">
        <v>5</v>
      </c>
      <c r="F164" s="139" t="s">
        <v>106</v>
      </c>
      <c r="G164" s="8"/>
      <c r="H164" s="4"/>
      <c r="I164" s="4"/>
      <c r="J164" s="8"/>
      <c r="K164" s="8"/>
      <c r="L164" s="8"/>
      <c r="M164" s="8"/>
    </row>
    <row r="165" spans="1:13" s="9" customFormat="1" ht="25.5" x14ac:dyDescent="0.25">
      <c r="A165" s="100">
        <v>42175</v>
      </c>
      <c r="B165" s="137" t="s">
        <v>7</v>
      </c>
      <c r="C165" s="137" t="s">
        <v>208</v>
      </c>
      <c r="D165" s="6">
        <v>287</v>
      </c>
      <c r="E165" s="7">
        <v>5</v>
      </c>
      <c r="F165" s="139" t="s">
        <v>115</v>
      </c>
      <c r="G165" s="8"/>
      <c r="H165" s="4"/>
      <c r="I165" s="4"/>
      <c r="J165" s="8"/>
      <c r="K165" s="8"/>
      <c r="L165" s="8"/>
      <c r="M165" s="8"/>
    </row>
    <row r="166" spans="1:13" s="9" customFormat="1" ht="25.5" x14ac:dyDescent="0.25">
      <c r="A166" s="100">
        <v>42176</v>
      </c>
      <c r="B166" s="137" t="s">
        <v>7</v>
      </c>
      <c r="C166" s="137" t="s">
        <v>209</v>
      </c>
      <c r="D166" s="6">
        <v>426</v>
      </c>
      <c r="E166" s="7">
        <v>5</v>
      </c>
      <c r="F166" s="139" t="s">
        <v>106</v>
      </c>
      <c r="G166" s="8"/>
      <c r="H166" s="4"/>
      <c r="I166" s="4"/>
      <c r="J166" s="8"/>
      <c r="K166" s="8"/>
      <c r="L166" s="8"/>
      <c r="M166" s="8"/>
    </row>
    <row r="167" spans="1:13" s="9" customFormat="1" ht="108.75" customHeight="1" x14ac:dyDescent="0.25">
      <c r="A167" s="100">
        <v>42177</v>
      </c>
      <c r="B167" s="137" t="s">
        <v>7</v>
      </c>
      <c r="C167" s="137" t="s">
        <v>210</v>
      </c>
      <c r="D167" s="6">
        <v>1650</v>
      </c>
      <c r="E167" s="7">
        <v>4</v>
      </c>
      <c r="F167" s="139" t="s">
        <v>211</v>
      </c>
      <c r="G167" s="8"/>
      <c r="H167" s="4"/>
      <c r="I167" s="4"/>
      <c r="J167" s="8"/>
      <c r="K167" s="8"/>
      <c r="L167" s="8"/>
      <c r="M167" s="8"/>
    </row>
    <row r="168" spans="1:13" s="9" customFormat="1" ht="25.5" x14ac:dyDescent="0.25">
      <c r="A168" s="100">
        <v>42178</v>
      </c>
      <c r="B168" s="137" t="s">
        <v>7</v>
      </c>
      <c r="C168" s="137" t="s">
        <v>212</v>
      </c>
      <c r="D168" s="6">
        <v>544</v>
      </c>
      <c r="E168" s="7">
        <v>5</v>
      </c>
      <c r="F168" s="139" t="s">
        <v>115</v>
      </c>
      <c r="G168" s="8"/>
      <c r="H168" s="4"/>
      <c r="I168" s="4"/>
      <c r="J168" s="8"/>
      <c r="K168" s="8"/>
      <c r="L168" s="8"/>
      <c r="M168" s="8"/>
    </row>
    <row r="169" spans="1:13" s="9" customFormat="1" ht="25.5" x14ac:dyDescent="0.25">
      <c r="A169" s="100">
        <v>42179</v>
      </c>
      <c r="B169" s="137" t="s">
        <v>7</v>
      </c>
      <c r="C169" s="137" t="s">
        <v>213</v>
      </c>
      <c r="D169" s="6">
        <v>138.6</v>
      </c>
      <c r="E169" s="7">
        <v>5</v>
      </c>
      <c r="F169" s="139" t="s">
        <v>115</v>
      </c>
      <c r="G169" s="8"/>
      <c r="H169" s="4"/>
      <c r="I169" s="4"/>
      <c r="J169" s="8"/>
      <c r="K169" s="8"/>
      <c r="L169" s="8"/>
      <c r="M169" s="8"/>
    </row>
    <row r="170" spans="1:13" s="9" customFormat="1" x14ac:dyDescent="0.25">
      <c r="A170" s="173">
        <v>42180</v>
      </c>
      <c r="B170" s="174" t="s">
        <v>7</v>
      </c>
      <c r="C170" s="190" t="s">
        <v>214</v>
      </c>
      <c r="D170" s="6">
        <v>937</v>
      </c>
      <c r="E170" s="7">
        <v>5</v>
      </c>
      <c r="F170" s="176" t="s">
        <v>215</v>
      </c>
      <c r="G170" s="8"/>
      <c r="H170" s="4"/>
      <c r="I170" s="4"/>
      <c r="J170" s="8"/>
      <c r="K170" s="8"/>
      <c r="L170" s="8"/>
      <c r="M170" s="8"/>
    </row>
    <row r="171" spans="1:13" s="9" customFormat="1" x14ac:dyDescent="0.25">
      <c r="A171" s="173"/>
      <c r="B171" s="174"/>
      <c r="C171" s="190"/>
      <c r="D171" s="6">
        <v>215</v>
      </c>
      <c r="E171" s="7">
        <v>4</v>
      </c>
      <c r="F171" s="176"/>
      <c r="G171" s="8"/>
      <c r="H171" s="4"/>
      <c r="I171" s="4"/>
      <c r="J171" s="8"/>
      <c r="K171" s="8"/>
      <c r="L171" s="8"/>
      <c r="M171" s="8"/>
    </row>
    <row r="172" spans="1:13" s="9" customFormat="1" ht="25.5" x14ac:dyDescent="0.25">
      <c r="A172" s="100">
        <v>42181</v>
      </c>
      <c r="B172" s="137" t="s">
        <v>7</v>
      </c>
      <c r="C172" s="137" t="s">
        <v>216</v>
      </c>
      <c r="D172" s="6">
        <v>200</v>
      </c>
      <c r="E172" s="7">
        <v>5</v>
      </c>
      <c r="F172" s="139" t="s">
        <v>217</v>
      </c>
      <c r="G172" s="8"/>
      <c r="H172" s="4"/>
      <c r="I172" s="4"/>
      <c r="J172" s="8"/>
      <c r="K172" s="8"/>
      <c r="L172" s="8"/>
      <c r="M172" s="8"/>
    </row>
    <row r="173" spans="1:13" s="9" customFormat="1" ht="25.5" x14ac:dyDescent="0.25">
      <c r="A173" s="100">
        <v>42182</v>
      </c>
      <c r="B173" s="137" t="s">
        <v>7</v>
      </c>
      <c r="C173" s="137" t="s">
        <v>218</v>
      </c>
      <c r="D173" s="6">
        <v>228</v>
      </c>
      <c r="E173" s="7">
        <v>4</v>
      </c>
      <c r="F173" s="139" t="s">
        <v>134</v>
      </c>
      <c r="G173" s="8"/>
      <c r="H173" s="4"/>
      <c r="I173" s="4"/>
      <c r="J173" s="8"/>
      <c r="K173" s="8"/>
      <c r="L173" s="8"/>
      <c r="M173" s="8"/>
    </row>
    <row r="174" spans="1:13" s="9" customFormat="1" ht="105.75" customHeight="1" x14ac:dyDescent="0.25">
      <c r="A174" s="100">
        <v>42183</v>
      </c>
      <c r="B174" s="137" t="s">
        <v>7</v>
      </c>
      <c r="C174" s="137" t="s">
        <v>219</v>
      </c>
      <c r="D174" s="6">
        <v>2720</v>
      </c>
      <c r="E174" s="7">
        <v>5</v>
      </c>
      <c r="F174" s="139" t="s">
        <v>220</v>
      </c>
      <c r="G174" s="8"/>
      <c r="H174" s="4"/>
      <c r="I174" s="4"/>
      <c r="J174" s="8"/>
      <c r="K174" s="8"/>
      <c r="L174" s="8"/>
      <c r="M174" s="8"/>
    </row>
    <row r="175" spans="1:13" s="9" customFormat="1" ht="25.5" x14ac:dyDescent="0.25">
      <c r="A175" s="100">
        <v>42184</v>
      </c>
      <c r="B175" s="137" t="s">
        <v>7</v>
      </c>
      <c r="C175" s="137" t="s">
        <v>221</v>
      </c>
      <c r="D175" s="6">
        <v>745</v>
      </c>
      <c r="E175" s="7">
        <v>5</v>
      </c>
      <c r="F175" s="139" t="s">
        <v>115</v>
      </c>
      <c r="G175" s="8"/>
      <c r="H175" s="4"/>
      <c r="I175" s="4"/>
      <c r="J175" s="8"/>
      <c r="K175" s="8"/>
      <c r="L175" s="8"/>
      <c r="M175" s="8"/>
    </row>
    <row r="176" spans="1:13" s="9" customFormat="1" ht="25.5" x14ac:dyDescent="0.25">
      <c r="A176" s="100">
        <v>42185</v>
      </c>
      <c r="B176" s="137" t="s">
        <v>7</v>
      </c>
      <c r="C176" s="137" t="s">
        <v>222</v>
      </c>
      <c r="D176" s="6">
        <v>577</v>
      </c>
      <c r="E176" s="7">
        <v>5</v>
      </c>
      <c r="F176" s="139" t="s">
        <v>115</v>
      </c>
      <c r="G176" s="8"/>
      <c r="H176" s="4"/>
      <c r="I176" s="4"/>
      <c r="J176" s="8"/>
      <c r="K176" s="8"/>
      <c r="L176" s="8"/>
      <c r="M176" s="8"/>
    </row>
    <row r="177" spans="1:13" s="9" customFormat="1" ht="76.5" x14ac:dyDescent="0.25">
      <c r="A177" s="100">
        <v>42186</v>
      </c>
      <c r="B177" s="137" t="s">
        <v>7</v>
      </c>
      <c r="C177" s="137" t="s">
        <v>223</v>
      </c>
      <c r="D177" s="6">
        <v>2480</v>
      </c>
      <c r="E177" s="7">
        <v>2</v>
      </c>
      <c r="F177" s="139" t="s">
        <v>224</v>
      </c>
      <c r="G177" s="8"/>
      <c r="H177" s="4"/>
      <c r="I177" s="4"/>
      <c r="J177" s="8"/>
      <c r="K177" s="8"/>
      <c r="L177" s="8"/>
      <c r="M177" s="8"/>
    </row>
    <row r="178" spans="1:13" s="9" customFormat="1" ht="25.5" x14ac:dyDescent="0.25">
      <c r="A178" s="100">
        <v>42187</v>
      </c>
      <c r="B178" s="137" t="s">
        <v>7</v>
      </c>
      <c r="C178" s="137" t="s">
        <v>225</v>
      </c>
      <c r="D178" s="6">
        <v>470</v>
      </c>
      <c r="E178" s="7">
        <v>5</v>
      </c>
      <c r="F178" s="139" t="s">
        <v>106</v>
      </c>
      <c r="G178" s="8"/>
      <c r="H178" s="4"/>
      <c r="I178" s="4"/>
      <c r="J178" s="8"/>
      <c r="K178" s="8"/>
      <c r="L178" s="8"/>
      <c r="M178" s="8"/>
    </row>
    <row r="179" spans="1:13" s="9" customFormat="1" ht="51" x14ac:dyDescent="0.25">
      <c r="A179" s="100">
        <v>42188</v>
      </c>
      <c r="B179" s="137" t="s">
        <v>7</v>
      </c>
      <c r="C179" s="137" t="s">
        <v>226</v>
      </c>
      <c r="D179" s="6">
        <v>540</v>
      </c>
      <c r="E179" s="7">
        <v>4</v>
      </c>
      <c r="F179" s="139" t="s">
        <v>227</v>
      </c>
      <c r="G179" s="8"/>
      <c r="H179" s="4"/>
      <c r="I179" s="4"/>
      <c r="J179" s="8"/>
      <c r="K179" s="8"/>
      <c r="L179" s="8"/>
      <c r="M179" s="8"/>
    </row>
    <row r="180" spans="1:13" s="9" customFormat="1" ht="56.25" customHeight="1" x14ac:dyDescent="0.25">
      <c r="A180" s="100">
        <v>42189</v>
      </c>
      <c r="B180" s="137" t="s">
        <v>7</v>
      </c>
      <c r="C180" s="137" t="s">
        <v>228</v>
      </c>
      <c r="D180" s="12">
        <f>1083-180.5</f>
        <v>902.5</v>
      </c>
      <c r="E180" s="7">
        <v>4</v>
      </c>
      <c r="F180" s="171" t="s">
        <v>229</v>
      </c>
      <c r="G180" s="8"/>
      <c r="H180" s="4"/>
      <c r="I180" s="4"/>
      <c r="J180" s="8"/>
      <c r="K180" s="8"/>
      <c r="L180" s="8"/>
      <c r="M180" s="8"/>
    </row>
    <row r="181" spans="1:13" s="9" customFormat="1" ht="56.25" customHeight="1" x14ac:dyDescent="0.25">
      <c r="A181" s="100">
        <v>115589</v>
      </c>
      <c r="B181" s="137" t="s">
        <v>7</v>
      </c>
      <c r="C181" s="138" t="s">
        <v>230</v>
      </c>
      <c r="D181" s="12">
        <v>180.5</v>
      </c>
      <c r="E181" s="7">
        <v>5</v>
      </c>
      <c r="F181" s="172"/>
      <c r="G181" s="8"/>
      <c r="H181" s="4"/>
      <c r="I181" s="4"/>
      <c r="J181" s="8"/>
      <c r="K181" s="8"/>
      <c r="L181" s="8"/>
      <c r="M181" s="8"/>
    </row>
    <row r="182" spans="1:13" s="9" customFormat="1" ht="41.25" customHeight="1" x14ac:dyDescent="0.25">
      <c r="A182" s="173">
        <v>42190</v>
      </c>
      <c r="B182" s="174" t="s">
        <v>7</v>
      </c>
      <c r="C182" s="175" t="s">
        <v>231</v>
      </c>
      <c r="D182" s="6">
        <f>632.4</f>
        <v>632.4</v>
      </c>
      <c r="E182" s="7">
        <v>4</v>
      </c>
      <c r="F182" s="176" t="s">
        <v>232</v>
      </c>
      <c r="G182" s="8"/>
      <c r="H182" s="4"/>
      <c r="I182" s="4"/>
      <c r="J182" s="8"/>
      <c r="K182" s="8"/>
      <c r="L182" s="8"/>
      <c r="M182" s="8"/>
    </row>
    <row r="183" spans="1:13" s="9" customFormat="1" ht="41.25" customHeight="1" x14ac:dyDescent="0.25">
      <c r="A183" s="173"/>
      <c r="B183" s="174"/>
      <c r="C183" s="175"/>
      <c r="D183" s="6">
        <f>1620-632.4</f>
        <v>987.6</v>
      </c>
      <c r="E183" s="7">
        <v>5</v>
      </c>
      <c r="F183" s="176"/>
      <c r="G183" s="8"/>
      <c r="H183" s="4"/>
      <c r="I183" s="4"/>
      <c r="J183" s="8"/>
      <c r="K183" s="8"/>
      <c r="L183" s="8"/>
      <c r="M183" s="8"/>
    </row>
    <row r="184" spans="1:13" s="9" customFormat="1" ht="25.5" x14ac:dyDescent="0.25">
      <c r="A184" s="100">
        <v>42191</v>
      </c>
      <c r="B184" s="137" t="s">
        <v>7</v>
      </c>
      <c r="C184" s="137" t="s">
        <v>233</v>
      </c>
      <c r="D184" s="6">
        <f>1536-496</f>
        <v>1040</v>
      </c>
      <c r="E184" s="7">
        <v>5</v>
      </c>
      <c r="F184" s="139" t="s">
        <v>115</v>
      </c>
      <c r="G184" s="8"/>
      <c r="H184" s="4"/>
      <c r="I184" s="4"/>
      <c r="J184" s="8"/>
      <c r="K184" s="8"/>
      <c r="L184" s="8"/>
      <c r="M184" s="8"/>
    </row>
    <row r="185" spans="1:13" s="9" customFormat="1" x14ac:dyDescent="0.25">
      <c r="A185" s="173">
        <v>42192</v>
      </c>
      <c r="B185" s="174" t="s">
        <v>7</v>
      </c>
      <c r="C185" s="175" t="s">
        <v>234</v>
      </c>
      <c r="D185" s="6">
        <f>1536-336</f>
        <v>1200</v>
      </c>
      <c r="E185" s="7">
        <v>5</v>
      </c>
      <c r="F185" s="176" t="s">
        <v>235</v>
      </c>
      <c r="G185" s="8"/>
      <c r="H185" s="4"/>
      <c r="I185" s="4"/>
      <c r="J185" s="8"/>
      <c r="K185" s="8"/>
      <c r="L185" s="8"/>
      <c r="M185" s="8"/>
    </row>
    <row r="186" spans="1:13" s="9" customFormat="1" x14ac:dyDescent="0.25">
      <c r="A186" s="173"/>
      <c r="B186" s="174"/>
      <c r="C186" s="175"/>
      <c r="D186" s="6">
        <v>336</v>
      </c>
      <c r="E186" s="7">
        <v>4</v>
      </c>
      <c r="F186" s="176"/>
      <c r="G186" s="8"/>
      <c r="H186" s="4"/>
      <c r="I186" s="4"/>
      <c r="J186" s="8"/>
      <c r="K186" s="8"/>
      <c r="L186" s="8"/>
      <c r="M186" s="8"/>
    </row>
    <row r="187" spans="1:13" s="9" customFormat="1" ht="25.5" x14ac:dyDescent="0.25">
      <c r="A187" s="100">
        <v>42193</v>
      </c>
      <c r="B187" s="137" t="s">
        <v>7</v>
      </c>
      <c r="C187" s="137" t="s">
        <v>236</v>
      </c>
      <c r="D187" s="6">
        <v>105</v>
      </c>
      <c r="E187" s="7">
        <v>5</v>
      </c>
      <c r="F187" s="139" t="s">
        <v>115</v>
      </c>
      <c r="G187" s="11"/>
      <c r="H187" s="4"/>
      <c r="I187" s="4"/>
      <c r="J187" s="8"/>
      <c r="K187" s="8"/>
      <c r="L187" s="8"/>
      <c r="M187" s="8"/>
    </row>
    <row r="188" spans="1:13" s="9" customFormat="1" ht="25.5" x14ac:dyDescent="0.25">
      <c r="A188" s="100">
        <v>42194</v>
      </c>
      <c r="B188" s="137" t="s">
        <v>7</v>
      </c>
      <c r="C188" s="137" t="s">
        <v>237</v>
      </c>
      <c r="D188" s="6">
        <v>308</v>
      </c>
      <c r="E188" s="7">
        <v>4</v>
      </c>
      <c r="F188" s="139" t="s">
        <v>238</v>
      </c>
      <c r="G188" s="8"/>
      <c r="H188" s="4"/>
      <c r="I188" s="4"/>
      <c r="J188" s="8"/>
      <c r="K188" s="8"/>
      <c r="L188" s="8"/>
      <c r="M188" s="8"/>
    </row>
    <row r="189" spans="1:13" s="9" customFormat="1" ht="25.5" x14ac:dyDescent="0.25">
      <c r="A189" s="100">
        <v>42195</v>
      </c>
      <c r="B189" s="137" t="s">
        <v>7</v>
      </c>
      <c r="C189" s="137" t="s">
        <v>239</v>
      </c>
      <c r="D189" s="6">
        <v>808</v>
      </c>
      <c r="E189" s="7">
        <v>5</v>
      </c>
      <c r="F189" s="139" t="s">
        <v>115</v>
      </c>
      <c r="G189" s="8"/>
      <c r="H189" s="4"/>
      <c r="I189" s="4"/>
      <c r="J189" s="8"/>
      <c r="K189" s="8"/>
      <c r="L189" s="8"/>
      <c r="M189" s="8"/>
    </row>
    <row r="190" spans="1:13" s="9" customFormat="1" ht="25.5" x14ac:dyDescent="0.25">
      <c r="A190" s="100">
        <v>42196</v>
      </c>
      <c r="B190" s="137" t="s">
        <v>7</v>
      </c>
      <c r="C190" s="137" t="s">
        <v>240</v>
      </c>
      <c r="D190" s="6">
        <v>242</v>
      </c>
      <c r="E190" s="7">
        <v>5</v>
      </c>
      <c r="F190" s="139" t="s">
        <v>115</v>
      </c>
      <c r="G190" s="8"/>
      <c r="H190" s="4"/>
      <c r="I190" s="4"/>
      <c r="J190" s="8"/>
      <c r="K190" s="8"/>
      <c r="L190" s="8"/>
      <c r="M190" s="8"/>
    </row>
    <row r="191" spans="1:13" s="9" customFormat="1" ht="25.5" x14ac:dyDescent="0.25">
      <c r="A191" s="100">
        <v>42197</v>
      </c>
      <c r="B191" s="137" t="s">
        <v>7</v>
      </c>
      <c r="C191" s="137" t="s">
        <v>241</v>
      </c>
      <c r="D191" s="6">
        <v>348</v>
      </c>
      <c r="E191" s="7">
        <v>5</v>
      </c>
      <c r="F191" s="139" t="s">
        <v>106</v>
      </c>
      <c r="G191" s="8"/>
      <c r="H191" s="4"/>
      <c r="I191" s="4"/>
      <c r="J191" s="8"/>
      <c r="K191" s="8"/>
      <c r="L191" s="8"/>
      <c r="M191" s="8"/>
    </row>
    <row r="192" spans="1:13" s="9" customFormat="1" ht="25.5" x14ac:dyDescent="0.25">
      <c r="A192" s="100">
        <v>42198</v>
      </c>
      <c r="B192" s="137" t="s">
        <v>7</v>
      </c>
      <c r="C192" s="137" t="s">
        <v>242</v>
      </c>
      <c r="D192" s="6">
        <v>857</v>
      </c>
      <c r="E192" s="7">
        <v>5</v>
      </c>
      <c r="F192" s="139" t="s">
        <v>243</v>
      </c>
      <c r="G192" s="8"/>
      <c r="H192" s="4"/>
      <c r="I192" s="4"/>
      <c r="J192" s="8"/>
      <c r="K192" s="8"/>
      <c r="L192" s="8"/>
      <c r="M192" s="8"/>
    </row>
    <row r="193" spans="1:13" s="9" customFormat="1" x14ac:dyDescent="0.25">
      <c r="A193" s="173">
        <v>42199</v>
      </c>
      <c r="B193" s="174" t="s">
        <v>7</v>
      </c>
      <c r="C193" s="175" t="s">
        <v>244</v>
      </c>
      <c r="D193" s="6">
        <f>509-174</f>
        <v>335</v>
      </c>
      <c r="E193" s="7">
        <v>5</v>
      </c>
      <c r="F193" s="176" t="s">
        <v>245</v>
      </c>
      <c r="G193" s="8"/>
      <c r="H193" s="4"/>
      <c r="I193" s="4"/>
      <c r="J193" s="8"/>
      <c r="K193" s="8"/>
      <c r="L193" s="8"/>
      <c r="M193" s="8"/>
    </row>
    <row r="194" spans="1:13" s="9" customFormat="1" x14ac:dyDescent="0.25">
      <c r="A194" s="173"/>
      <c r="B194" s="174"/>
      <c r="C194" s="175"/>
      <c r="D194" s="6">
        <v>174</v>
      </c>
      <c r="E194" s="7">
        <v>4</v>
      </c>
      <c r="F194" s="176"/>
      <c r="G194" s="8"/>
      <c r="H194" s="4"/>
      <c r="I194" s="4"/>
      <c r="J194" s="8"/>
      <c r="K194" s="8"/>
      <c r="L194" s="8"/>
      <c r="M194" s="8"/>
    </row>
    <row r="195" spans="1:13" s="9" customFormat="1" ht="25.5" x14ac:dyDescent="0.25">
      <c r="A195" s="100">
        <v>42200</v>
      </c>
      <c r="B195" s="137" t="s">
        <v>7</v>
      </c>
      <c r="C195" s="137" t="s">
        <v>246</v>
      </c>
      <c r="D195" s="6">
        <v>783</v>
      </c>
      <c r="E195" s="7">
        <v>5</v>
      </c>
      <c r="F195" s="139" t="s">
        <v>247</v>
      </c>
      <c r="G195" s="8"/>
      <c r="H195" s="4"/>
      <c r="I195" s="4"/>
      <c r="J195" s="8"/>
      <c r="K195" s="8"/>
      <c r="L195" s="8"/>
      <c r="M195" s="8"/>
    </row>
    <row r="196" spans="1:13" s="9" customFormat="1" ht="25.5" x14ac:dyDescent="0.25">
      <c r="A196" s="100">
        <v>42201</v>
      </c>
      <c r="B196" s="137" t="s">
        <v>7</v>
      </c>
      <c r="C196" s="137" t="s">
        <v>248</v>
      </c>
      <c r="D196" s="6">
        <v>549</v>
      </c>
      <c r="E196" s="7">
        <v>5</v>
      </c>
      <c r="F196" s="139" t="s">
        <v>115</v>
      </c>
      <c r="G196" s="8"/>
      <c r="H196" s="4"/>
      <c r="I196" s="4"/>
      <c r="J196" s="8"/>
      <c r="K196" s="8"/>
      <c r="L196" s="8"/>
      <c r="M196" s="8"/>
    </row>
    <row r="197" spans="1:13" s="9" customFormat="1" ht="56.25" customHeight="1" x14ac:dyDescent="0.25">
      <c r="A197" s="100">
        <v>42202</v>
      </c>
      <c r="B197" s="137" t="s">
        <v>7</v>
      </c>
      <c r="C197" s="137" t="s">
        <v>249</v>
      </c>
      <c r="D197" s="6">
        <v>1276</v>
      </c>
      <c r="E197" s="7">
        <v>4</v>
      </c>
      <c r="F197" s="139" t="s">
        <v>250</v>
      </c>
      <c r="G197" s="8"/>
      <c r="H197" s="4"/>
      <c r="I197" s="4"/>
      <c r="J197" s="8"/>
      <c r="K197" s="8"/>
      <c r="L197" s="8"/>
      <c r="M197" s="8"/>
    </row>
    <row r="198" spans="1:13" s="9" customFormat="1" x14ac:dyDescent="0.25">
      <c r="A198" s="173">
        <v>42203</v>
      </c>
      <c r="B198" s="174" t="s">
        <v>7</v>
      </c>
      <c r="C198" s="175" t="s">
        <v>251</v>
      </c>
      <c r="D198" s="6">
        <v>280</v>
      </c>
      <c r="E198" s="7">
        <v>5</v>
      </c>
      <c r="F198" s="176" t="s">
        <v>252</v>
      </c>
      <c r="G198" s="8"/>
      <c r="H198" s="4"/>
      <c r="I198" s="4"/>
      <c r="J198" s="8"/>
      <c r="K198" s="8"/>
      <c r="L198" s="8"/>
      <c r="M198" s="8"/>
    </row>
    <row r="199" spans="1:13" s="9" customFormat="1" x14ac:dyDescent="0.25">
      <c r="A199" s="173"/>
      <c r="B199" s="174"/>
      <c r="C199" s="175"/>
      <c r="D199" s="6">
        <v>266.10000000000002</v>
      </c>
      <c r="E199" s="7">
        <v>4</v>
      </c>
      <c r="F199" s="176"/>
      <c r="G199" s="8"/>
      <c r="H199" s="4"/>
      <c r="I199" s="4"/>
      <c r="J199" s="8"/>
      <c r="K199" s="8"/>
      <c r="L199" s="8"/>
      <c r="M199" s="8"/>
    </row>
    <row r="200" spans="1:13" s="9" customFormat="1" ht="29.25" customHeight="1" x14ac:dyDescent="0.25">
      <c r="A200" s="173">
        <v>42204</v>
      </c>
      <c r="B200" s="174" t="s">
        <v>7</v>
      </c>
      <c r="C200" s="175" t="s">
        <v>253</v>
      </c>
      <c r="D200" s="6">
        <v>206.8</v>
      </c>
      <c r="E200" s="7">
        <v>5</v>
      </c>
      <c r="F200" s="139" t="s">
        <v>254</v>
      </c>
      <c r="G200" s="8"/>
      <c r="H200" s="4"/>
      <c r="I200" s="4"/>
      <c r="J200" s="8"/>
      <c r="K200" s="8"/>
      <c r="L200" s="8"/>
      <c r="M200" s="8"/>
    </row>
    <row r="201" spans="1:13" s="9" customFormat="1" ht="29.25" customHeight="1" x14ac:dyDescent="0.25">
      <c r="A201" s="173"/>
      <c r="B201" s="174"/>
      <c r="C201" s="175"/>
      <c r="D201" s="6">
        <v>243.2</v>
      </c>
      <c r="E201" s="7">
        <v>4</v>
      </c>
      <c r="F201" s="139"/>
      <c r="G201" s="8"/>
      <c r="H201" s="4"/>
      <c r="I201" s="4"/>
      <c r="J201" s="8"/>
      <c r="K201" s="8"/>
      <c r="L201" s="8"/>
      <c r="M201" s="8"/>
    </row>
    <row r="202" spans="1:13" s="9" customFormat="1" ht="25.5" x14ac:dyDescent="0.25">
      <c r="A202" s="100">
        <v>42205</v>
      </c>
      <c r="B202" s="137" t="s">
        <v>7</v>
      </c>
      <c r="C202" s="137" t="s">
        <v>255</v>
      </c>
      <c r="D202" s="6">
        <v>484</v>
      </c>
      <c r="E202" s="7">
        <v>4</v>
      </c>
      <c r="F202" s="139" t="s">
        <v>108</v>
      </c>
      <c r="G202" s="8"/>
      <c r="H202" s="4"/>
      <c r="I202" s="4"/>
      <c r="J202" s="8"/>
      <c r="K202" s="8"/>
      <c r="L202" s="8"/>
      <c r="M202" s="8"/>
    </row>
    <row r="203" spans="1:13" s="9" customFormat="1" x14ac:dyDescent="0.25">
      <c r="A203" s="173">
        <v>42206</v>
      </c>
      <c r="B203" s="174" t="s">
        <v>7</v>
      </c>
      <c r="C203" s="175" t="s">
        <v>256</v>
      </c>
      <c r="D203" s="6">
        <v>581.20000000000005</v>
      </c>
      <c r="E203" s="7">
        <v>4</v>
      </c>
      <c r="F203" s="176" t="s">
        <v>257</v>
      </c>
      <c r="G203" s="8"/>
      <c r="H203" s="4"/>
      <c r="I203" s="4"/>
      <c r="J203" s="8"/>
      <c r="K203" s="8"/>
      <c r="L203" s="8"/>
      <c r="M203" s="8"/>
    </row>
    <row r="204" spans="1:13" s="9" customFormat="1" x14ac:dyDescent="0.25">
      <c r="A204" s="173"/>
      <c r="B204" s="174"/>
      <c r="C204" s="175"/>
      <c r="D204" s="6">
        <v>190</v>
      </c>
      <c r="E204" s="7">
        <v>5</v>
      </c>
      <c r="F204" s="176"/>
      <c r="G204" s="8"/>
      <c r="H204" s="4"/>
      <c r="I204" s="4"/>
      <c r="J204" s="8"/>
      <c r="K204" s="8"/>
      <c r="L204" s="8"/>
      <c r="M204" s="8"/>
    </row>
    <row r="205" spans="1:13" s="9" customFormat="1" ht="25.5" x14ac:dyDescent="0.25">
      <c r="A205" s="100">
        <v>42207</v>
      </c>
      <c r="B205" s="137" t="s">
        <v>7</v>
      </c>
      <c r="C205" s="137" t="s">
        <v>258</v>
      </c>
      <c r="D205" s="6">
        <v>265</v>
      </c>
      <c r="E205" s="7">
        <v>4</v>
      </c>
      <c r="F205" s="139" t="s">
        <v>134</v>
      </c>
      <c r="G205" s="8"/>
      <c r="H205" s="4"/>
      <c r="I205" s="4"/>
      <c r="J205" s="8"/>
      <c r="K205" s="8"/>
      <c r="L205" s="8"/>
      <c r="M205" s="8"/>
    </row>
    <row r="206" spans="1:13" s="9" customFormat="1" ht="25.5" x14ac:dyDescent="0.25">
      <c r="A206" s="100">
        <v>42208</v>
      </c>
      <c r="B206" s="137" t="s">
        <v>7</v>
      </c>
      <c r="C206" s="137" t="s">
        <v>259</v>
      </c>
      <c r="D206" s="6">
        <v>1011</v>
      </c>
      <c r="E206" s="7">
        <v>4</v>
      </c>
      <c r="F206" s="139" t="s">
        <v>134</v>
      </c>
      <c r="G206" s="8"/>
      <c r="H206" s="4"/>
      <c r="I206" s="4"/>
      <c r="J206" s="8"/>
      <c r="K206" s="8"/>
      <c r="L206" s="8"/>
      <c r="M206" s="8"/>
    </row>
    <row r="207" spans="1:13" s="9" customFormat="1" ht="25.5" x14ac:dyDescent="0.25">
      <c r="A207" s="100">
        <v>42209</v>
      </c>
      <c r="B207" s="137" t="s">
        <v>7</v>
      </c>
      <c r="C207" s="137" t="s">
        <v>260</v>
      </c>
      <c r="D207" s="6">
        <v>246.5</v>
      </c>
      <c r="E207" s="7">
        <v>4</v>
      </c>
      <c r="F207" s="139" t="s">
        <v>134</v>
      </c>
      <c r="G207" s="8"/>
      <c r="H207" s="4"/>
      <c r="I207" s="4"/>
      <c r="J207" s="8"/>
      <c r="K207" s="8"/>
      <c r="L207" s="8"/>
      <c r="M207" s="8"/>
    </row>
    <row r="208" spans="1:13" s="9" customFormat="1" ht="25.5" x14ac:dyDescent="0.25">
      <c r="A208" s="100">
        <v>42210</v>
      </c>
      <c r="B208" s="137" t="s">
        <v>7</v>
      </c>
      <c r="C208" s="137" t="s">
        <v>261</v>
      </c>
      <c r="D208" s="6">
        <v>610</v>
      </c>
      <c r="E208" s="7">
        <v>5</v>
      </c>
      <c r="F208" s="139" t="s">
        <v>115</v>
      </c>
      <c r="G208" s="8"/>
      <c r="H208" s="4"/>
      <c r="I208" s="4"/>
      <c r="J208" s="8"/>
      <c r="K208" s="8"/>
      <c r="L208" s="8"/>
      <c r="M208" s="8"/>
    </row>
    <row r="209" spans="1:13" s="9" customFormat="1" ht="25.5" x14ac:dyDescent="0.25">
      <c r="A209" s="100">
        <v>42211</v>
      </c>
      <c r="B209" s="137" t="s">
        <v>7</v>
      </c>
      <c r="C209" s="137" t="s">
        <v>262</v>
      </c>
      <c r="D209" s="6">
        <v>262</v>
      </c>
      <c r="E209" s="7">
        <v>4</v>
      </c>
      <c r="F209" s="139" t="s">
        <v>134</v>
      </c>
      <c r="G209" s="8"/>
      <c r="H209" s="4"/>
      <c r="I209" s="4"/>
      <c r="J209" s="8"/>
      <c r="K209" s="8"/>
      <c r="L209" s="8"/>
      <c r="M209" s="8"/>
    </row>
    <row r="210" spans="1:13" s="9" customFormat="1" ht="25.5" x14ac:dyDescent="0.25">
      <c r="A210" s="100">
        <v>42214</v>
      </c>
      <c r="B210" s="137" t="s">
        <v>7</v>
      </c>
      <c r="C210" s="137" t="s">
        <v>263</v>
      </c>
      <c r="D210" s="6">
        <v>221</v>
      </c>
      <c r="E210" s="7">
        <v>4</v>
      </c>
      <c r="F210" s="139" t="s">
        <v>264</v>
      </c>
      <c r="G210" s="8"/>
      <c r="H210" s="4"/>
      <c r="I210" s="4"/>
      <c r="J210" s="8"/>
      <c r="K210" s="8"/>
      <c r="L210" s="8"/>
      <c r="M210" s="8"/>
    </row>
    <row r="211" spans="1:13" s="9" customFormat="1" ht="25.5" x14ac:dyDescent="0.25">
      <c r="A211" s="100">
        <v>42215</v>
      </c>
      <c r="B211" s="137" t="s">
        <v>7</v>
      </c>
      <c r="C211" s="137" t="s">
        <v>265</v>
      </c>
      <c r="D211" s="6">
        <v>169</v>
      </c>
      <c r="E211" s="7">
        <v>5</v>
      </c>
      <c r="F211" s="139" t="s">
        <v>266</v>
      </c>
      <c r="G211" s="8"/>
      <c r="H211" s="4"/>
      <c r="I211" s="4"/>
      <c r="J211" s="8"/>
      <c r="K211" s="8"/>
      <c r="L211" s="8"/>
      <c r="M211" s="8"/>
    </row>
    <row r="212" spans="1:13" s="9" customFormat="1" ht="76.5" x14ac:dyDescent="0.25">
      <c r="A212" s="100">
        <v>42792</v>
      </c>
      <c r="B212" s="137" t="s">
        <v>7</v>
      </c>
      <c r="C212" s="137" t="s">
        <v>267</v>
      </c>
      <c r="D212" s="6">
        <v>950</v>
      </c>
      <c r="E212" s="7">
        <v>4</v>
      </c>
      <c r="F212" s="139" t="s">
        <v>268</v>
      </c>
      <c r="G212" s="8"/>
      <c r="H212" s="4"/>
      <c r="I212" s="4"/>
      <c r="J212" s="8"/>
      <c r="K212" s="8"/>
      <c r="L212" s="8"/>
      <c r="M212" s="8"/>
    </row>
    <row r="213" spans="1:13" s="8" customFormat="1" x14ac:dyDescent="0.25">
      <c r="A213" s="191">
        <v>42793</v>
      </c>
      <c r="B213" s="192" t="s">
        <v>7</v>
      </c>
      <c r="C213" s="193" t="s">
        <v>269</v>
      </c>
      <c r="D213" s="12">
        <f>3510-651</f>
        <v>2859</v>
      </c>
      <c r="E213" s="13">
        <v>4</v>
      </c>
      <c r="F213" s="194" t="s">
        <v>270</v>
      </c>
      <c r="H213" s="4"/>
      <c r="I213" s="4"/>
    </row>
    <row r="214" spans="1:13" s="8" customFormat="1" x14ac:dyDescent="0.25">
      <c r="A214" s="191"/>
      <c r="B214" s="192"/>
      <c r="C214" s="193"/>
      <c r="D214" s="12">
        <v>651</v>
      </c>
      <c r="E214" s="13">
        <v>5</v>
      </c>
      <c r="F214" s="194"/>
      <c r="H214" s="4"/>
      <c r="I214" s="4"/>
    </row>
    <row r="215" spans="1:13" s="9" customFormat="1" ht="38.25" x14ac:dyDescent="0.25">
      <c r="A215" s="173">
        <v>42794</v>
      </c>
      <c r="B215" s="174" t="s">
        <v>7</v>
      </c>
      <c r="C215" s="138" t="s">
        <v>271</v>
      </c>
      <c r="D215" s="6">
        <v>459.6</v>
      </c>
      <c r="E215" s="7">
        <v>4</v>
      </c>
      <c r="F215" s="176" t="s">
        <v>272</v>
      </c>
      <c r="G215" s="8"/>
      <c r="H215" s="4"/>
      <c r="I215" s="4"/>
      <c r="J215" s="8"/>
      <c r="K215" s="8"/>
      <c r="L215" s="8"/>
      <c r="M215" s="8"/>
    </row>
    <row r="216" spans="1:13" s="9" customFormat="1" x14ac:dyDescent="0.25">
      <c r="A216" s="173"/>
      <c r="B216" s="174"/>
      <c r="C216" s="138"/>
      <c r="D216" s="6">
        <f>815-459.6</f>
        <v>355.4</v>
      </c>
      <c r="E216" s="7">
        <v>5</v>
      </c>
      <c r="F216" s="176"/>
      <c r="G216" s="8"/>
      <c r="H216" s="4"/>
      <c r="I216" s="4"/>
      <c r="J216" s="8"/>
      <c r="K216" s="8"/>
      <c r="L216" s="8"/>
      <c r="M216" s="8"/>
    </row>
    <row r="217" spans="1:13" s="9" customFormat="1" x14ac:dyDescent="0.25">
      <c r="A217" s="173">
        <v>42795</v>
      </c>
      <c r="B217" s="174" t="s">
        <v>7</v>
      </c>
      <c r="C217" s="182" t="s">
        <v>273</v>
      </c>
      <c r="D217" s="6">
        <v>536.4</v>
      </c>
      <c r="E217" s="7">
        <v>4</v>
      </c>
      <c r="F217" s="176" t="s">
        <v>274</v>
      </c>
      <c r="G217" s="8"/>
      <c r="H217" s="4"/>
      <c r="I217" s="4"/>
      <c r="J217" s="8"/>
      <c r="K217" s="8"/>
      <c r="L217" s="8"/>
      <c r="M217" s="8"/>
    </row>
    <row r="218" spans="1:13" s="9" customFormat="1" x14ac:dyDescent="0.25">
      <c r="A218" s="173"/>
      <c r="B218" s="174"/>
      <c r="C218" s="183"/>
      <c r="D218" s="6">
        <v>443.6</v>
      </c>
      <c r="E218" s="7">
        <v>5</v>
      </c>
      <c r="F218" s="176"/>
      <c r="G218" s="8"/>
      <c r="H218" s="4"/>
      <c r="I218" s="4"/>
      <c r="J218" s="8"/>
      <c r="K218" s="8"/>
      <c r="L218" s="8"/>
      <c r="M218" s="8"/>
    </row>
    <row r="219" spans="1:13" s="9" customFormat="1" ht="25.5" x14ac:dyDescent="0.25">
      <c r="A219" s="100">
        <v>45150</v>
      </c>
      <c r="B219" s="137" t="s">
        <v>275</v>
      </c>
      <c r="C219" s="137" t="s">
        <v>276</v>
      </c>
      <c r="D219" s="6">
        <v>435</v>
      </c>
      <c r="E219" s="7">
        <v>4</v>
      </c>
      <c r="F219" s="139" t="s">
        <v>277</v>
      </c>
      <c r="G219" s="8"/>
      <c r="H219" s="4"/>
      <c r="I219" s="4"/>
      <c r="J219" s="8"/>
      <c r="K219" s="8"/>
      <c r="L219" s="8"/>
      <c r="M219" s="8"/>
    </row>
    <row r="220" spans="1:13" s="9" customFormat="1" ht="38.25" x14ac:dyDescent="0.25">
      <c r="A220" s="100">
        <v>46501</v>
      </c>
      <c r="B220" s="137" t="s">
        <v>7</v>
      </c>
      <c r="C220" s="137" t="s">
        <v>278</v>
      </c>
      <c r="D220" s="6">
        <v>1358</v>
      </c>
      <c r="E220" s="7">
        <v>5</v>
      </c>
      <c r="F220" s="139" t="s">
        <v>115</v>
      </c>
      <c r="G220" s="8"/>
      <c r="H220" s="4"/>
      <c r="I220" s="4"/>
      <c r="J220" s="8"/>
      <c r="K220" s="8"/>
      <c r="L220" s="8"/>
      <c r="M220" s="8"/>
    </row>
    <row r="221" spans="1:13" s="9" customFormat="1" ht="25.5" x14ac:dyDescent="0.25">
      <c r="A221" s="140">
        <v>56867</v>
      </c>
      <c r="B221" s="144" t="s">
        <v>7</v>
      </c>
      <c r="C221" s="144" t="s">
        <v>279</v>
      </c>
      <c r="D221" s="54">
        <v>292</v>
      </c>
      <c r="E221" s="19">
        <v>5</v>
      </c>
      <c r="F221" s="135" t="s">
        <v>115</v>
      </c>
      <c r="G221" s="8"/>
      <c r="H221" s="4"/>
      <c r="I221" s="4"/>
      <c r="J221" s="8"/>
      <c r="K221" s="8"/>
      <c r="L221" s="8"/>
      <c r="M221" s="8"/>
    </row>
    <row r="222" spans="1:13" s="9" customFormat="1" x14ac:dyDescent="0.25">
      <c r="A222" s="173">
        <v>56869</v>
      </c>
      <c r="B222" s="174" t="s">
        <v>7</v>
      </c>
      <c r="C222" s="175" t="s">
        <v>638</v>
      </c>
      <c r="D222" s="6">
        <v>640</v>
      </c>
      <c r="E222" s="7">
        <v>5</v>
      </c>
      <c r="F222" s="176" t="s">
        <v>280</v>
      </c>
      <c r="G222" s="8"/>
      <c r="H222" s="4"/>
      <c r="I222" s="4"/>
      <c r="J222" s="8"/>
      <c r="K222" s="8"/>
      <c r="L222" s="8"/>
      <c r="M222" s="8"/>
    </row>
    <row r="223" spans="1:13" s="9" customFormat="1" x14ac:dyDescent="0.25">
      <c r="A223" s="173"/>
      <c r="B223" s="174"/>
      <c r="C223" s="175"/>
      <c r="D223" s="6">
        <v>380</v>
      </c>
      <c r="E223" s="7">
        <v>4</v>
      </c>
      <c r="F223" s="176"/>
      <c r="G223" s="75"/>
      <c r="H223" s="4"/>
      <c r="I223" s="4"/>
      <c r="J223" s="8"/>
      <c r="K223" s="8"/>
      <c r="L223" s="8"/>
      <c r="M223" s="8"/>
    </row>
    <row r="224" spans="1:13" s="9" customFormat="1" ht="25.5" x14ac:dyDescent="0.25">
      <c r="A224" s="101">
        <v>56870</v>
      </c>
      <c r="B224" s="145" t="s">
        <v>7</v>
      </c>
      <c r="C224" s="145" t="s">
        <v>281</v>
      </c>
      <c r="D224" s="55">
        <v>348</v>
      </c>
      <c r="E224" s="50">
        <v>5</v>
      </c>
      <c r="F224" s="136" t="s">
        <v>115</v>
      </c>
      <c r="G224" s="8"/>
      <c r="H224" s="4"/>
      <c r="I224" s="4"/>
      <c r="J224" s="8"/>
      <c r="K224" s="8"/>
      <c r="L224" s="8"/>
      <c r="M224" s="8"/>
    </row>
    <row r="225" spans="1:13" s="9" customFormat="1" ht="25.5" x14ac:dyDescent="0.25">
      <c r="A225" s="100">
        <v>56871</v>
      </c>
      <c r="B225" s="137" t="s">
        <v>7</v>
      </c>
      <c r="C225" s="137" t="s">
        <v>282</v>
      </c>
      <c r="D225" s="6">
        <v>300</v>
      </c>
      <c r="E225" s="7">
        <v>5</v>
      </c>
      <c r="F225" s="139" t="s">
        <v>115</v>
      </c>
      <c r="G225" s="8"/>
      <c r="H225" s="4"/>
      <c r="I225" s="4"/>
      <c r="J225" s="8"/>
      <c r="K225" s="8"/>
      <c r="L225" s="8"/>
      <c r="M225" s="8"/>
    </row>
    <row r="226" spans="1:13" s="9" customFormat="1" ht="25.5" x14ac:dyDescent="0.25">
      <c r="A226" s="100">
        <v>56872</v>
      </c>
      <c r="B226" s="137" t="s">
        <v>7</v>
      </c>
      <c r="C226" s="137" t="s">
        <v>283</v>
      </c>
      <c r="D226" s="6">
        <v>200</v>
      </c>
      <c r="E226" s="7">
        <v>5</v>
      </c>
      <c r="F226" s="139" t="s">
        <v>115</v>
      </c>
      <c r="G226" s="8"/>
      <c r="H226" s="4"/>
      <c r="I226" s="4"/>
      <c r="J226" s="8"/>
      <c r="K226" s="8"/>
      <c r="L226" s="8"/>
      <c r="M226" s="8"/>
    </row>
    <row r="227" spans="1:13" s="9" customFormat="1" ht="25.5" x14ac:dyDescent="0.25">
      <c r="A227" s="100">
        <v>56873</v>
      </c>
      <c r="B227" s="137" t="s">
        <v>7</v>
      </c>
      <c r="C227" s="137" t="s">
        <v>284</v>
      </c>
      <c r="D227" s="6">
        <v>414</v>
      </c>
      <c r="E227" s="7">
        <v>5</v>
      </c>
      <c r="F227" s="139" t="s">
        <v>115</v>
      </c>
      <c r="G227" s="8"/>
      <c r="H227" s="4"/>
      <c r="I227" s="4"/>
      <c r="J227" s="8"/>
      <c r="K227" s="8"/>
      <c r="L227" s="8"/>
      <c r="M227" s="8"/>
    </row>
    <row r="228" spans="1:13" s="9" customFormat="1" ht="25.5" x14ac:dyDescent="0.25">
      <c r="A228" s="100">
        <v>56874</v>
      </c>
      <c r="B228" s="137" t="s">
        <v>7</v>
      </c>
      <c r="C228" s="137" t="s">
        <v>285</v>
      </c>
      <c r="D228" s="6">
        <v>800</v>
      </c>
      <c r="E228" s="7">
        <v>5</v>
      </c>
      <c r="F228" s="139" t="s">
        <v>115</v>
      </c>
      <c r="G228" s="8"/>
      <c r="H228" s="4"/>
      <c r="I228" s="4"/>
      <c r="J228" s="8"/>
      <c r="K228" s="8"/>
      <c r="L228" s="8"/>
      <c r="M228" s="8"/>
    </row>
    <row r="229" spans="1:13" s="9" customFormat="1" x14ac:dyDescent="0.25">
      <c r="A229" s="173">
        <v>56875</v>
      </c>
      <c r="B229" s="174" t="s">
        <v>7</v>
      </c>
      <c r="C229" s="175" t="s">
        <v>286</v>
      </c>
      <c r="D229" s="6">
        <v>352</v>
      </c>
      <c r="E229" s="7">
        <v>5</v>
      </c>
      <c r="F229" s="176" t="s">
        <v>287</v>
      </c>
      <c r="G229" s="8"/>
      <c r="H229" s="4"/>
      <c r="I229" s="4"/>
      <c r="J229" s="8"/>
      <c r="K229" s="8"/>
      <c r="L229" s="8"/>
      <c r="M229" s="8"/>
    </row>
    <row r="230" spans="1:13" s="9" customFormat="1" x14ac:dyDescent="0.25">
      <c r="A230" s="173"/>
      <c r="B230" s="174"/>
      <c r="C230" s="175"/>
      <c r="D230" s="6">
        <v>344</v>
      </c>
      <c r="E230" s="7">
        <v>4</v>
      </c>
      <c r="F230" s="176"/>
      <c r="G230" s="8"/>
      <c r="H230" s="4"/>
      <c r="I230" s="4"/>
      <c r="J230" s="8"/>
      <c r="K230" s="8"/>
      <c r="L230" s="8"/>
      <c r="M230" s="8"/>
    </row>
    <row r="231" spans="1:13" s="9" customFormat="1" ht="25.5" x14ac:dyDescent="0.25">
      <c r="A231" s="100">
        <v>56876</v>
      </c>
      <c r="B231" s="137" t="s">
        <v>7</v>
      </c>
      <c r="C231" s="137" t="s">
        <v>288</v>
      </c>
      <c r="D231" s="6">
        <v>984</v>
      </c>
      <c r="E231" s="7">
        <v>5</v>
      </c>
      <c r="F231" s="139" t="s">
        <v>115</v>
      </c>
      <c r="G231" s="8"/>
      <c r="H231" s="4"/>
      <c r="I231" s="4"/>
      <c r="J231" s="8"/>
      <c r="K231" s="8"/>
      <c r="L231" s="8"/>
      <c r="M231" s="8"/>
    </row>
    <row r="232" spans="1:13" s="9" customFormat="1" ht="25.5" x14ac:dyDescent="0.25">
      <c r="A232" s="100">
        <v>56877</v>
      </c>
      <c r="B232" s="137" t="s">
        <v>7</v>
      </c>
      <c r="C232" s="137" t="s">
        <v>289</v>
      </c>
      <c r="D232" s="6">
        <v>400</v>
      </c>
      <c r="E232" s="7">
        <v>5</v>
      </c>
      <c r="F232" s="139" t="s">
        <v>115</v>
      </c>
      <c r="G232" s="8"/>
      <c r="H232" s="4"/>
      <c r="I232" s="4"/>
      <c r="J232" s="8"/>
      <c r="K232" s="8"/>
      <c r="L232" s="8"/>
      <c r="M232" s="8"/>
    </row>
    <row r="233" spans="1:13" s="9" customFormat="1" ht="25.5" x14ac:dyDescent="0.25">
      <c r="A233" s="100">
        <v>56878</v>
      </c>
      <c r="B233" s="137" t="s">
        <v>7</v>
      </c>
      <c r="C233" s="137" t="s">
        <v>290</v>
      </c>
      <c r="D233" s="6">
        <v>170</v>
      </c>
      <c r="E233" s="7">
        <v>5</v>
      </c>
      <c r="F233" s="139" t="s">
        <v>115</v>
      </c>
      <c r="G233" s="8"/>
      <c r="H233" s="4"/>
      <c r="I233" s="4"/>
      <c r="J233" s="8"/>
      <c r="K233" s="8"/>
      <c r="L233" s="8"/>
      <c r="M233" s="8"/>
    </row>
    <row r="234" spans="1:13" s="9" customFormat="1" ht="25.5" x14ac:dyDescent="0.25">
      <c r="A234" s="100">
        <v>56879</v>
      </c>
      <c r="B234" s="137" t="s">
        <v>7</v>
      </c>
      <c r="C234" s="137" t="s">
        <v>291</v>
      </c>
      <c r="D234" s="6">
        <v>527</v>
      </c>
      <c r="E234" s="7">
        <v>5</v>
      </c>
      <c r="F234" s="139" t="s">
        <v>115</v>
      </c>
      <c r="G234" s="8"/>
      <c r="H234" s="4"/>
      <c r="I234" s="4"/>
      <c r="J234" s="8"/>
      <c r="K234" s="8"/>
      <c r="L234" s="8"/>
      <c r="M234" s="8"/>
    </row>
    <row r="235" spans="1:13" s="9" customFormat="1" ht="25.5" x14ac:dyDescent="0.25">
      <c r="A235" s="100">
        <v>56881</v>
      </c>
      <c r="B235" s="137" t="s">
        <v>7</v>
      </c>
      <c r="C235" s="137" t="s">
        <v>292</v>
      </c>
      <c r="D235" s="6">
        <v>480.2</v>
      </c>
      <c r="E235" s="7">
        <v>4</v>
      </c>
      <c r="F235" s="139" t="s">
        <v>115</v>
      </c>
      <c r="G235" s="8"/>
      <c r="H235" s="4"/>
      <c r="I235" s="4"/>
      <c r="J235" s="8"/>
      <c r="K235" s="8"/>
      <c r="L235" s="8"/>
      <c r="M235" s="8"/>
    </row>
    <row r="236" spans="1:13" s="9" customFormat="1" x14ac:dyDescent="0.25">
      <c r="A236" s="173">
        <v>56882</v>
      </c>
      <c r="B236" s="174" t="s">
        <v>7</v>
      </c>
      <c r="C236" s="175" t="s">
        <v>293</v>
      </c>
      <c r="D236" s="6">
        <v>1540</v>
      </c>
      <c r="E236" s="7">
        <v>4</v>
      </c>
      <c r="F236" s="176" t="s">
        <v>294</v>
      </c>
      <c r="G236" s="8"/>
      <c r="H236" s="4"/>
      <c r="I236" s="4"/>
      <c r="J236" s="8"/>
      <c r="K236" s="8"/>
      <c r="L236" s="8"/>
      <c r="M236" s="8"/>
    </row>
    <row r="237" spans="1:13" s="9" customFormat="1" x14ac:dyDescent="0.25">
      <c r="A237" s="173"/>
      <c r="B237" s="174"/>
      <c r="C237" s="175"/>
      <c r="D237" s="6">
        <v>78</v>
      </c>
      <c r="E237" s="7">
        <v>5</v>
      </c>
      <c r="F237" s="176"/>
      <c r="G237" s="8"/>
      <c r="H237" s="4"/>
      <c r="I237" s="4"/>
      <c r="J237" s="8"/>
      <c r="K237" s="8"/>
      <c r="L237" s="8"/>
      <c r="M237" s="8"/>
    </row>
    <row r="238" spans="1:13" s="9" customFormat="1" ht="25.5" x14ac:dyDescent="0.25">
      <c r="A238" s="100">
        <v>56885</v>
      </c>
      <c r="B238" s="137" t="s">
        <v>7</v>
      </c>
      <c r="C238" s="137" t="s">
        <v>295</v>
      </c>
      <c r="D238" s="6">
        <v>878</v>
      </c>
      <c r="E238" s="7">
        <v>5</v>
      </c>
      <c r="F238" s="139" t="s">
        <v>159</v>
      </c>
      <c r="G238" s="8"/>
      <c r="H238" s="4"/>
      <c r="I238" s="4"/>
      <c r="J238" s="8"/>
      <c r="K238" s="8"/>
      <c r="L238" s="8"/>
      <c r="M238" s="8"/>
    </row>
    <row r="239" spans="1:13" s="9" customFormat="1" x14ac:dyDescent="0.25">
      <c r="A239" s="173">
        <v>56887</v>
      </c>
      <c r="B239" s="174" t="s">
        <v>7</v>
      </c>
      <c r="C239" s="175" t="s">
        <v>296</v>
      </c>
      <c r="D239" s="6">
        <v>378</v>
      </c>
      <c r="E239" s="7">
        <v>5</v>
      </c>
      <c r="F239" s="176" t="s">
        <v>159</v>
      </c>
      <c r="G239" s="8"/>
      <c r="H239" s="4"/>
      <c r="I239" s="4"/>
      <c r="J239" s="8"/>
      <c r="K239" s="8"/>
      <c r="L239" s="8"/>
      <c r="M239" s="8"/>
    </row>
    <row r="240" spans="1:13" s="9" customFormat="1" x14ac:dyDescent="0.25">
      <c r="A240" s="173"/>
      <c r="B240" s="174"/>
      <c r="C240" s="175"/>
      <c r="D240" s="6">
        <v>419</v>
      </c>
      <c r="E240" s="7">
        <v>4</v>
      </c>
      <c r="F240" s="176"/>
      <c r="G240" s="8"/>
      <c r="H240" s="4"/>
      <c r="I240" s="4"/>
      <c r="J240" s="8"/>
      <c r="K240" s="8"/>
      <c r="L240" s="8"/>
      <c r="M240" s="8"/>
    </row>
    <row r="241" spans="1:13" s="9" customFormat="1" x14ac:dyDescent="0.25">
      <c r="A241" s="173">
        <v>56888</v>
      </c>
      <c r="B241" s="174" t="s">
        <v>7</v>
      </c>
      <c r="C241" s="175" t="s">
        <v>297</v>
      </c>
      <c r="D241" s="6">
        <v>1586</v>
      </c>
      <c r="E241" s="7">
        <v>5</v>
      </c>
      <c r="F241" s="176" t="s">
        <v>298</v>
      </c>
      <c r="G241" s="8"/>
      <c r="H241" s="4"/>
      <c r="I241" s="4"/>
      <c r="J241" s="8"/>
      <c r="K241" s="8"/>
      <c r="L241" s="8"/>
      <c r="M241" s="8"/>
    </row>
    <row r="242" spans="1:13" s="9" customFormat="1" x14ac:dyDescent="0.25">
      <c r="A242" s="173"/>
      <c r="B242" s="174"/>
      <c r="C242" s="175"/>
      <c r="D242" s="6">
        <v>448</v>
      </c>
      <c r="E242" s="7">
        <v>4</v>
      </c>
      <c r="F242" s="176"/>
      <c r="G242" s="8"/>
      <c r="H242" s="4"/>
      <c r="I242" s="4"/>
      <c r="J242" s="8"/>
      <c r="K242" s="8"/>
      <c r="L242" s="8"/>
      <c r="M242" s="8"/>
    </row>
    <row r="243" spans="1:13" s="9" customFormat="1" ht="25.5" x14ac:dyDescent="0.25">
      <c r="A243" s="100">
        <v>56889</v>
      </c>
      <c r="B243" s="137" t="s">
        <v>7</v>
      </c>
      <c r="C243" s="137" t="s">
        <v>299</v>
      </c>
      <c r="D243" s="6">
        <v>491.5</v>
      </c>
      <c r="E243" s="7">
        <v>5</v>
      </c>
      <c r="F243" s="139" t="s">
        <v>115</v>
      </c>
      <c r="G243" s="8"/>
      <c r="H243" s="4"/>
      <c r="I243" s="4"/>
      <c r="J243" s="8"/>
      <c r="K243" s="8"/>
      <c r="L243" s="8"/>
      <c r="M243" s="8"/>
    </row>
    <row r="244" spans="1:13" s="9" customFormat="1" ht="25.5" x14ac:dyDescent="0.25">
      <c r="A244" s="100">
        <v>56890</v>
      </c>
      <c r="B244" s="137" t="s">
        <v>7</v>
      </c>
      <c r="C244" s="137" t="s">
        <v>300</v>
      </c>
      <c r="D244" s="6">
        <v>420</v>
      </c>
      <c r="E244" s="7">
        <v>4</v>
      </c>
      <c r="F244" s="139" t="s">
        <v>277</v>
      </c>
      <c r="G244" s="8"/>
      <c r="H244" s="4"/>
      <c r="I244" s="4"/>
      <c r="J244" s="8"/>
      <c r="K244" s="8"/>
      <c r="L244" s="8"/>
      <c r="M244" s="8"/>
    </row>
    <row r="245" spans="1:13" s="9" customFormat="1" ht="25.5" x14ac:dyDescent="0.25">
      <c r="A245" s="100">
        <v>56891</v>
      </c>
      <c r="B245" s="137" t="s">
        <v>7</v>
      </c>
      <c r="C245" s="137" t="s">
        <v>301</v>
      </c>
      <c r="D245" s="6">
        <v>438.8</v>
      </c>
      <c r="E245" s="7">
        <v>5</v>
      </c>
      <c r="F245" s="139" t="s">
        <v>115</v>
      </c>
      <c r="G245" s="8"/>
      <c r="H245" s="4"/>
      <c r="I245" s="4"/>
      <c r="J245" s="8"/>
      <c r="K245" s="8"/>
      <c r="L245" s="8"/>
      <c r="M245" s="8"/>
    </row>
    <row r="246" spans="1:13" s="9" customFormat="1" x14ac:dyDescent="0.25">
      <c r="A246" s="173">
        <v>56892</v>
      </c>
      <c r="B246" s="174" t="s">
        <v>7</v>
      </c>
      <c r="C246" s="175" t="s">
        <v>302</v>
      </c>
      <c r="D246" s="6">
        <v>415</v>
      </c>
      <c r="E246" s="7">
        <v>5</v>
      </c>
      <c r="F246" s="176" t="s">
        <v>303</v>
      </c>
      <c r="G246" s="8"/>
      <c r="H246" s="4"/>
      <c r="I246" s="4"/>
      <c r="J246" s="8"/>
      <c r="K246" s="8"/>
      <c r="L246" s="8"/>
      <c r="M246" s="8"/>
    </row>
    <row r="247" spans="1:13" s="9" customFormat="1" x14ac:dyDescent="0.25">
      <c r="A247" s="173"/>
      <c r="B247" s="174"/>
      <c r="C247" s="175"/>
      <c r="D247" s="6">
        <v>305</v>
      </c>
      <c r="E247" s="7">
        <v>4</v>
      </c>
      <c r="F247" s="176"/>
      <c r="G247" s="8"/>
      <c r="H247" s="4"/>
      <c r="I247" s="4"/>
      <c r="J247" s="8"/>
      <c r="K247" s="8"/>
      <c r="L247" s="8"/>
      <c r="M247" s="8"/>
    </row>
    <row r="248" spans="1:13" s="9" customFormat="1" ht="25.5" x14ac:dyDescent="0.25">
      <c r="A248" s="100">
        <v>56893</v>
      </c>
      <c r="B248" s="137" t="s">
        <v>7</v>
      </c>
      <c r="C248" s="137" t="s">
        <v>304</v>
      </c>
      <c r="D248" s="6">
        <v>258</v>
      </c>
      <c r="E248" s="7">
        <v>4</v>
      </c>
      <c r="F248" s="139" t="s">
        <v>277</v>
      </c>
      <c r="G248" s="11"/>
      <c r="H248" s="4"/>
      <c r="I248" s="4"/>
      <c r="J248" s="8"/>
      <c r="K248" s="8"/>
      <c r="L248" s="8"/>
      <c r="M248" s="8"/>
    </row>
    <row r="249" spans="1:13" s="9" customFormat="1" ht="25.5" x14ac:dyDescent="0.25">
      <c r="A249" s="100">
        <v>56894</v>
      </c>
      <c r="B249" s="137" t="s">
        <v>7</v>
      </c>
      <c r="C249" s="137" t="s">
        <v>305</v>
      </c>
      <c r="D249" s="6">
        <v>580</v>
      </c>
      <c r="E249" s="7">
        <v>4</v>
      </c>
      <c r="F249" s="139" t="s">
        <v>306</v>
      </c>
      <c r="G249" s="8"/>
      <c r="H249" s="4"/>
      <c r="I249" s="4"/>
      <c r="J249" s="8"/>
      <c r="K249" s="8"/>
      <c r="L249" s="8"/>
      <c r="M249" s="8"/>
    </row>
    <row r="250" spans="1:13" s="9" customFormat="1" ht="25.5" x14ac:dyDescent="0.25">
      <c r="A250" s="100">
        <v>56895</v>
      </c>
      <c r="B250" s="137" t="s">
        <v>7</v>
      </c>
      <c r="C250" s="137" t="s">
        <v>307</v>
      </c>
      <c r="D250" s="6">
        <v>562</v>
      </c>
      <c r="E250" s="7">
        <v>4</v>
      </c>
      <c r="F250" s="139" t="s">
        <v>306</v>
      </c>
      <c r="G250" s="11"/>
      <c r="H250" s="4"/>
      <c r="I250" s="4"/>
      <c r="J250" s="8"/>
      <c r="K250" s="8"/>
      <c r="L250" s="8"/>
      <c r="M250" s="8"/>
    </row>
    <row r="251" spans="1:13" s="9" customFormat="1" ht="25.5" x14ac:dyDescent="0.25">
      <c r="A251" s="100">
        <v>56896</v>
      </c>
      <c r="B251" s="137" t="s">
        <v>7</v>
      </c>
      <c r="C251" s="137" t="s">
        <v>308</v>
      </c>
      <c r="D251" s="6">
        <v>589</v>
      </c>
      <c r="E251" s="7">
        <v>4</v>
      </c>
      <c r="F251" s="139" t="s">
        <v>306</v>
      </c>
      <c r="G251" s="8"/>
      <c r="H251" s="4"/>
      <c r="I251" s="4"/>
      <c r="J251" s="8"/>
      <c r="K251" s="8"/>
      <c r="L251" s="8"/>
      <c r="M251" s="8"/>
    </row>
    <row r="252" spans="1:13" s="9" customFormat="1" x14ac:dyDescent="0.25">
      <c r="A252" s="173">
        <v>56897</v>
      </c>
      <c r="B252" s="174" t="s">
        <v>7</v>
      </c>
      <c r="C252" s="175" t="s">
        <v>309</v>
      </c>
      <c r="D252" s="6">
        <v>467.00000000000006</v>
      </c>
      <c r="E252" s="7">
        <v>4</v>
      </c>
      <c r="F252" s="176" t="s">
        <v>310</v>
      </c>
      <c r="G252" s="8"/>
      <c r="H252" s="4"/>
      <c r="I252" s="4"/>
      <c r="J252" s="8"/>
      <c r="K252" s="8"/>
      <c r="L252" s="8"/>
      <c r="M252" s="8"/>
    </row>
    <row r="253" spans="1:13" s="9" customFormat="1" x14ac:dyDescent="0.25">
      <c r="A253" s="173"/>
      <c r="B253" s="174"/>
      <c r="C253" s="175"/>
      <c r="D253" s="6">
        <v>102.2</v>
      </c>
      <c r="E253" s="7">
        <v>5</v>
      </c>
      <c r="F253" s="176"/>
      <c r="G253" s="8"/>
      <c r="H253" s="4"/>
      <c r="I253" s="4"/>
      <c r="J253" s="8"/>
      <c r="K253" s="8"/>
      <c r="L253" s="8"/>
      <c r="M253" s="8"/>
    </row>
    <row r="254" spans="1:13" s="9" customFormat="1" x14ac:dyDescent="0.25">
      <c r="A254" s="173">
        <v>56898</v>
      </c>
      <c r="B254" s="174" t="s">
        <v>7</v>
      </c>
      <c r="C254" s="175" t="s">
        <v>311</v>
      </c>
      <c r="D254" s="6">
        <v>913</v>
      </c>
      <c r="E254" s="7">
        <v>4</v>
      </c>
      <c r="F254" s="176" t="s">
        <v>312</v>
      </c>
      <c r="G254" s="8"/>
      <c r="H254" s="4"/>
      <c r="I254" s="4"/>
      <c r="J254" s="8"/>
      <c r="K254" s="8"/>
      <c r="L254" s="8"/>
      <c r="M254" s="8"/>
    </row>
    <row r="255" spans="1:13" s="9" customFormat="1" x14ac:dyDescent="0.25">
      <c r="A255" s="173"/>
      <c r="B255" s="174"/>
      <c r="C255" s="175"/>
      <c r="D255" s="6">
        <v>122</v>
      </c>
      <c r="E255" s="7">
        <v>5</v>
      </c>
      <c r="F255" s="176"/>
      <c r="G255" s="8"/>
      <c r="H255" s="4"/>
      <c r="I255" s="4"/>
      <c r="J255" s="8"/>
      <c r="K255" s="8"/>
      <c r="L255" s="8"/>
      <c r="M255" s="8"/>
    </row>
    <row r="256" spans="1:13" s="9" customFormat="1" ht="25.5" x14ac:dyDescent="0.25">
      <c r="A256" s="100">
        <v>56899</v>
      </c>
      <c r="B256" s="137" t="s">
        <v>7</v>
      </c>
      <c r="C256" s="137" t="s">
        <v>313</v>
      </c>
      <c r="D256" s="6">
        <v>319</v>
      </c>
      <c r="E256" s="7">
        <v>5</v>
      </c>
      <c r="F256" s="139" t="s">
        <v>159</v>
      </c>
      <c r="G256" s="8"/>
      <c r="H256" s="4"/>
      <c r="I256" s="4"/>
      <c r="J256" s="8"/>
      <c r="K256" s="8"/>
      <c r="L256" s="8"/>
      <c r="M256" s="8"/>
    </row>
    <row r="257" spans="1:13" s="9" customFormat="1" ht="25.5" x14ac:dyDescent="0.25">
      <c r="A257" s="100">
        <v>56900</v>
      </c>
      <c r="B257" s="137" t="s">
        <v>7</v>
      </c>
      <c r="C257" s="137" t="s">
        <v>314</v>
      </c>
      <c r="D257" s="6">
        <v>785</v>
      </c>
      <c r="E257" s="7">
        <v>4</v>
      </c>
      <c r="F257" s="139" t="s">
        <v>306</v>
      </c>
      <c r="G257" s="8"/>
      <c r="H257" s="4"/>
      <c r="I257" s="4"/>
      <c r="J257" s="8"/>
      <c r="K257" s="8"/>
      <c r="L257" s="8"/>
      <c r="M257" s="8"/>
    </row>
    <row r="258" spans="1:13" s="9" customFormat="1" ht="25.5" x14ac:dyDescent="0.25">
      <c r="A258" s="100">
        <v>56901</v>
      </c>
      <c r="B258" s="137" t="s">
        <v>7</v>
      </c>
      <c r="C258" s="137" t="s">
        <v>315</v>
      </c>
      <c r="D258" s="6">
        <v>550</v>
      </c>
      <c r="E258" s="7">
        <v>4</v>
      </c>
      <c r="F258" s="139" t="s">
        <v>316</v>
      </c>
      <c r="G258" s="8"/>
      <c r="H258" s="4"/>
      <c r="I258" s="4"/>
      <c r="J258" s="8"/>
      <c r="K258" s="8"/>
      <c r="L258" s="8"/>
      <c r="M258" s="8"/>
    </row>
    <row r="259" spans="1:13" s="9" customFormat="1" x14ac:dyDescent="0.25">
      <c r="A259" s="173">
        <v>56902</v>
      </c>
      <c r="B259" s="174" t="s">
        <v>7</v>
      </c>
      <c r="C259" s="175" t="s">
        <v>317</v>
      </c>
      <c r="D259" s="6">
        <v>2314.6</v>
      </c>
      <c r="E259" s="7">
        <v>4</v>
      </c>
      <c r="F259" s="176" t="s">
        <v>318</v>
      </c>
      <c r="G259" s="8"/>
      <c r="H259" s="4"/>
      <c r="I259" s="4"/>
      <c r="J259" s="8"/>
      <c r="K259" s="8"/>
      <c r="L259" s="8"/>
      <c r="M259" s="8"/>
    </row>
    <row r="260" spans="1:13" s="9" customFormat="1" x14ac:dyDescent="0.25">
      <c r="A260" s="173"/>
      <c r="B260" s="174"/>
      <c r="C260" s="175"/>
      <c r="D260" s="6">
        <v>2211.4</v>
      </c>
      <c r="E260" s="7">
        <v>5</v>
      </c>
      <c r="F260" s="176"/>
      <c r="G260" s="8"/>
      <c r="H260" s="4"/>
      <c r="I260" s="4"/>
      <c r="J260" s="8"/>
      <c r="K260" s="8"/>
      <c r="L260" s="8"/>
      <c r="M260" s="8"/>
    </row>
    <row r="261" spans="1:13" s="9" customFormat="1" ht="25.5" x14ac:dyDescent="0.25">
      <c r="A261" s="100">
        <v>56903</v>
      </c>
      <c r="B261" s="137" t="s">
        <v>7</v>
      </c>
      <c r="C261" s="137" t="s">
        <v>319</v>
      </c>
      <c r="D261" s="6">
        <v>371</v>
      </c>
      <c r="E261" s="7">
        <v>5</v>
      </c>
      <c r="F261" s="139" t="s">
        <v>159</v>
      </c>
      <c r="G261" s="8"/>
      <c r="H261" s="4"/>
      <c r="I261" s="4"/>
      <c r="J261" s="8"/>
      <c r="K261" s="8"/>
      <c r="L261" s="8"/>
      <c r="M261" s="8"/>
    </row>
    <row r="262" spans="1:13" s="9" customFormat="1" ht="25.5" x14ac:dyDescent="0.25">
      <c r="A262" s="100">
        <v>56904</v>
      </c>
      <c r="B262" s="137" t="s">
        <v>7</v>
      </c>
      <c r="C262" s="137" t="s">
        <v>320</v>
      </c>
      <c r="D262" s="6">
        <v>349.1</v>
      </c>
      <c r="E262" s="7">
        <v>5</v>
      </c>
      <c r="F262" s="139" t="s">
        <v>115</v>
      </c>
      <c r="G262" s="8"/>
      <c r="H262" s="4"/>
      <c r="I262" s="4"/>
      <c r="J262" s="8"/>
      <c r="K262" s="8"/>
      <c r="L262" s="8"/>
      <c r="M262" s="8"/>
    </row>
    <row r="263" spans="1:13" s="9" customFormat="1" ht="25.5" x14ac:dyDescent="0.25">
      <c r="A263" s="100">
        <v>56906</v>
      </c>
      <c r="B263" s="137" t="s">
        <v>7</v>
      </c>
      <c r="C263" s="137" t="s">
        <v>321</v>
      </c>
      <c r="D263" s="6">
        <v>1488.5</v>
      </c>
      <c r="E263" s="7">
        <v>4</v>
      </c>
      <c r="F263" s="139" t="s">
        <v>306</v>
      </c>
      <c r="G263" s="8"/>
      <c r="H263" s="4"/>
      <c r="I263" s="4"/>
      <c r="J263" s="8"/>
      <c r="K263" s="8"/>
      <c r="L263" s="8"/>
      <c r="M263" s="8"/>
    </row>
    <row r="264" spans="1:13" s="9" customFormat="1" ht="25.5" x14ac:dyDescent="0.25">
      <c r="A264" s="100">
        <v>56907</v>
      </c>
      <c r="B264" s="137" t="s">
        <v>7</v>
      </c>
      <c r="C264" s="137" t="s">
        <v>322</v>
      </c>
      <c r="D264" s="6">
        <v>135</v>
      </c>
      <c r="E264" s="7">
        <v>4</v>
      </c>
      <c r="F264" s="139" t="s">
        <v>306</v>
      </c>
      <c r="G264" s="8"/>
      <c r="H264" s="4"/>
      <c r="I264" s="4"/>
      <c r="J264" s="8"/>
      <c r="K264" s="8"/>
      <c r="L264" s="8"/>
      <c r="M264" s="8"/>
    </row>
    <row r="265" spans="1:13" s="9" customFormat="1" ht="25.5" x14ac:dyDescent="0.25">
      <c r="A265" s="100">
        <v>56908</v>
      </c>
      <c r="B265" s="137" t="s">
        <v>7</v>
      </c>
      <c r="C265" s="137" t="s">
        <v>323</v>
      </c>
      <c r="D265" s="6">
        <v>491.6</v>
      </c>
      <c r="E265" s="7">
        <v>5</v>
      </c>
      <c r="F265" s="139" t="s">
        <v>115</v>
      </c>
      <c r="G265" s="8"/>
      <c r="H265" s="4"/>
      <c r="I265" s="4"/>
      <c r="J265" s="8"/>
      <c r="K265" s="8"/>
      <c r="L265" s="8"/>
      <c r="M265" s="8"/>
    </row>
    <row r="266" spans="1:13" s="9" customFormat="1" ht="25.5" x14ac:dyDescent="0.25">
      <c r="A266" s="100">
        <v>56948</v>
      </c>
      <c r="B266" s="137" t="s">
        <v>7</v>
      </c>
      <c r="C266" s="137" t="s">
        <v>324</v>
      </c>
      <c r="D266" s="6">
        <v>1850</v>
      </c>
      <c r="E266" s="7">
        <v>5</v>
      </c>
      <c r="F266" s="139" t="s">
        <v>115</v>
      </c>
      <c r="G266" s="8"/>
      <c r="H266" s="4"/>
      <c r="I266" s="4"/>
      <c r="J266" s="8"/>
      <c r="K266" s="8"/>
      <c r="L266" s="8"/>
      <c r="M266" s="8"/>
    </row>
    <row r="267" spans="1:13" s="9" customFormat="1" ht="25.5" x14ac:dyDescent="0.25">
      <c r="A267" s="100">
        <v>56961</v>
      </c>
      <c r="B267" s="137" t="s">
        <v>7</v>
      </c>
      <c r="C267" s="137" t="s">
        <v>325</v>
      </c>
      <c r="D267" s="6">
        <v>784.5</v>
      </c>
      <c r="E267" s="7">
        <v>5</v>
      </c>
      <c r="F267" s="139" t="s">
        <v>115</v>
      </c>
      <c r="G267" s="8"/>
      <c r="H267" s="4"/>
      <c r="I267" s="4"/>
      <c r="J267" s="8"/>
      <c r="K267" s="8"/>
      <c r="L267" s="8"/>
      <c r="M267" s="8"/>
    </row>
    <row r="268" spans="1:13" s="9" customFormat="1" x14ac:dyDescent="0.25">
      <c r="A268" s="173">
        <v>56962</v>
      </c>
      <c r="B268" s="174" t="s">
        <v>7</v>
      </c>
      <c r="C268" s="175" t="s">
        <v>326</v>
      </c>
      <c r="D268" s="6">
        <v>442</v>
      </c>
      <c r="E268" s="7">
        <v>5</v>
      </c>
      <c r="F268" s="176" t="s">
        <v>115</v>
      </c>
      <c r="G268" s="8"/>
      <c r="H268" s="4"/>
      <c r="I268" s="4"/>
      <c r="J268" s="8"/>
      <c r="K268" s="8"/>
      <c r="L268" s="8"/>
      <c r="M268" s="8"/>
    </row>
    <row r="269" spans="1:13" s="9" customFormat="1" x14ac:dyDescent="0.25">
      <c r="A269" s="173"/>
      <c r="B269" s="174"/>
      <c r="C269" s="175"/>
      <c r="D269" s="6">
        <v>360</v>
      </c>
      <c r="E269" s="7">
        <v>5</v>
      </c>
      <c r="F269" s="176"/>
      <c r="G269" s="8"/>
      <c r="H269" s="4"/>
      <c r="I269" s="4"/>
      <c r="J269" s="8"/>
      <c r="K269" s="8"/>
      <c r="L269" s="8"/>
      <c r="M269" s="8"/>
    </row>
    <row r="270" spans="1:13" s="9" customFormat="1" x14ac:dyDescent="0.25">
      <c r="A270" s="173">
        <v>56963</v>
      </c>
      <c r="B270" s="174" t="s">
        <v>7</v>
      </c>
      <c r="C270" s="175" t="s">
        <v>327</v>
      </c>
      <c r="D270" s="6">
        <v>456</v>
      </c>
      <c r="E270" s="7">
        <v>5</v>
      </c>
      <c r="F270" s="176" t="s">
        <v>328</v>
      </c>
      <c r="G270" s="8"/>
      <c r="H270" s="4"/>
      <c r="I270" s="4"/>
      <c r="J270" s="8"/>
      <c r="K270" s="8"/>
      <c r="L270" s="8"/>
      <c r="M270" s="8"/>
    </row>
    <row r="271" spans="1:13" s="9" customFormat="1" x14ac:dyDescent="0.25">
      <c r="A271" s="173"/>
      <c r="B271" s="174"/>
      <c r="C271" s="175"/>
      <c r="D271" s="6">
        <v>465</v>
      </c>
      <c r="E271" s="7">
        <v>4</v>
      </c>
      <c r="F271" s="176"/>
      <c r="G271" s="8"/>
      <c r="H271" s="4"/>
      <c r="I271" s="4"/>
      <c r="J271" s="8"/>
      <c r="K271" s="8"/>
      <c r="L271" s="8"/>
      <c r="M271" s="8"/>
    </row>
    <row r="272" spans="1:13" s="9" customFormat="1" ht="25.5" x14ac:dyDescent="0.25">
      <c r="A272" s="100">
        <v>56964</v>
      </c>
      <c r="B272" s="137" t="s">
        <v>7</v>
      </c>
      <c r="C272" s="137" t="s">
        <v>329</v>
      </c>
      <c r="D272" s="6">
        <v>270</v>
      </c>
      <c r="E272" s="7">
        <v>5</v>
      </c>
      <c r="F272" s="139" t="s">
        <v>115</v>
      </c>
      <c r="G272" s="8"/>
      <c r="H272" s="4"/>
      <c r="I272" s="4"/>
      <c r="J272" s="8"/>
      <c r="K272" s="8"/>
      <c r="L272" s="8"/>
      <c r="M272" s="8"/>
    </row>
    <row r="273" spans="1:13" s="9" customFormat="1" x14ac:dyDescent="0.25">
      <c r="A273" s="173">
        <v>56965</v>
      </c>
      <c r="B273" s="174" t="s">
        <v>7</v>
      </c>
      <c r="C273" s="175" t="s">
        <v>330</v>
      </c>
      <c r="D273" s="6">
        <v>971</v>
      </c>
      <c r="E273" s="7">
        <v>5</v>
      </c>
      <c r="F273" s="176" t="s">
        <v>331</v>
      </c>
      <c r="G273" s="8"/>
      <c r="H273" s="4"/>
      <c r="I273" s="4"/>
      <c r="J273" s="8"/>
      <c r="K273" s="8"/>
      <c r="L273" s="8"/>
      <c r="M273" s="8"/>
    </row>
    <row r="274" spans="1:13" s="9" customFormat="1" x14ac:dyDescent="0.25">
      <c r="A274" s="173"/>
      <c r="B274" s="174"/>
      <c r="C274" s="175"/>
      <c r="D274" s="6">
        <v>196</v>
      </c>
      <c r="E274" s="7">
        <v>4</v>
      </c>
      <c r="F274" s="176"/>
      <c r="G274" s="8"/>
      <c r="H274" s="4"/>
      <c r="I274" s="4"/>
      <c r="J274" s="8"/>
      <c r="K274" s="8"/>
      <c r="L274" s="8"/>
      <c r="M274" s="8"/>
    </row>
    <row r="275" spans="1:13" s="9" customFormat="1" ht="25.5" x14ac:dyDescent="0.25">
      <c r="A275" s="100">
        <v>56966</v>
      </c>
      <c r="B275" s="137" t="s">
        <v>7</v>
      </c>
      <c r="C275" s="137" t="s">
        <v>332</v>
      </c>
      <c r="D275" s="6">
        <v>822</v>
      </c>
      <c r="E275" s="7">
        <v>5</v>
      </c>
      <c r="F275" s="139" t="s">
        <v>333</v>
      </c>
      <c r="G275" s="8"/>
      <c r="H275" s="4"/>
      <c r="I275" s="4"/>
      <c r="J275" s="8"/>
      <c r="K275" s="8"/>
      <c r="L275" s="8"/>
      <c r="M275" s="8"/>
    </row>
    <row r="276" spans="1:13" s="9" customFormat="1" ht="25.5" x14ac:dyDescent="0.25">
      <c r="A276" s="100">
        <v>56967</v>
      </c>
      <c r="B276" s="137" t="s">
        <v>7</v>
      </c>
      <c r="C276" s="137" t="s">
        <v>334</v>
      </c>
      <c r="D276" s="6">
        <v>280</v>
      </c>
      <c r="E276" s="7">
        <v>5</v>
      </c>
      <c r="F276" s="139" t="s">
        <v>115</v>
      </c>
      <c r="G276" s="8"/>
      <c r="H276" s="4"/>
      <c r="I276" s="4"/>
      <c r="J276" s="8"/>
      <c r="K276" s="8"/>
      <c r="L276" s="8"/>
      <c r="M276" s="8"/>
    </row>
    <row r="277" spans="1:13" s="9" customFormat="1" x14ac:dyDescent="0.25">
      <c r="A277" s="173">
        <v>56968</v>
      </c>
      <c r="B277" s="174" t="s">
        <v>7</v>
      </c>
      <c r="C277" s="175" t="s">
        <v>335</v>
      </c>
      <c r="D277" s="6">
        <v>1040</v>
      </c>
      <c r="E277" s="7">
        <v>4</v>
      </c>
      <c r="F277" s="176" t="s">
        <v>336</v>
      </c>
      <c r="G277" s="8"/>
      <c r="H277" s="4"/>
      <c r="I277" s="4"/>
      <c r="J277" s="8"/>
      <c r="K277" s="8"/>
      <c r="L277" s="8"/>
      <c r="M277" s="8"/>
    </row>
    <row r="278" spans="1:13" s="9" customFormat="1" x14ac:dyDescent="0.25">
      <c r="A278" s="173"/>
      <c r="B278" s="174"/>
      <c r="C278" s="175"/>
      <c r="D278" s="6">
        <v>433.5</v>
      </c>
      <c r="E278" s="7">
        <v>5</v>
      </c>
      <c r="F278" s="176"/>
      <c r="G278" s="8"/>
      <c r="H278" s="4"/>
      <c r="I278" s="4"/>
      <c r="J278" s="8"/>
      <c r="K278" s="8"/>
      <c r="L278" s="8"/>
      <c r="M278" s="8"/>
    </row>
    <row r="279" spans="1:13" s="9" customFormat="1" ht="25.5" x14ac:dyDescent="0.25">
      <c r="A279" s="100">
        <v>56969</v>
      </c>
      <c r="B279" s="137" t="s">
        <v>7</v>
      </c>
      <c r="C279" s="137" t="s">
        <v>337</v>
      </c>
      <c r="D279" s="6">
        <v>870</v>
      </c>
      <c r="E279" s="7">
        <v>5</v>
      </c>
      <c r="F279" s="139" t="s">
        <v>115</v>
      </c>
      <c r="G279" s="8"/>
      <c r="H279" s="4"/>
      <c r="I279" s="4"/>
      <c r="J279" s="8"/>
      <c r="K279" s="8"/>
      <c r="L279" s="8"/>
      <c r="M279" s="8"/>
    </row>
    <row r="280" spans="1:13" s="9" customFormat="1" ht="25.5" x14ac:dyDescent="0.25">
      <c r="A280" s="100">
        <v>56970</v>
      </c>
      <c r="B280" s="137" t="s">
        <v>7</v>
      </c>
      <c r="C280" s="137" t="s">
        <v>338</v>
      </c>
      <c r="D280" s="6">
        <v>300</v>
      </c>
      <c r="E280" s="7">
        <v>5</v>
      </c>
      <c r="F280" s="139" t="s">
        <v>115</v>
      </c>
      <c r="G280" s="8"/>
      <c r="H280" s="4"/>
      <c r="I280" s="4"/>
      <c r="J280" s="8"/>
      <c r="K280" s="8"/>
      <c r="L280" s="8"/>
      <c r="M280" s="8"/>
    </row>
    <row r="281" spans="1:13" s="9" customFormat="1" x14ac:dyDescent="0.25">
      <c r="A281" s="173">
        <v>56971</v>
      </c>
      <c r="B281" s="174" t="s">
        <v>7</v>
      </c>
      <c r="C281" s="175" t="s">
        <v>339</v>
      </c>
      <c r="D281" s="6">
        <v>710</v>
      </c>
      <c r="E281" s="7">
        <v>5</v>
      </c>
      <c r="F281" s="176" t="s">
        <v>340</v>
      </c>
      <c r="G281" s="8"/>
      <c r="H281" s="4"/>
      <c r="I281" s="4"/>
      <c r="J281" s="8"/>
      <c r="K281" s="8"/>
      <c r="L281" s="8"/>
      <c r="M281" s="8"/>
    </row>
    <row r="282" spans="1:13" s="9" customFormat="1" x14ac:dyDescent="0.25">
      <c r="A282" s="173"/>
      <c r="B282" s="174"/>
      <c r="C282" s="175"/>
      <c r="D282" s="6">
        <v>190</v>
      </c>
      <c r="E282" s="7">
        <v>4</v>
      </c>
      <c r="F282" s="176"/>
      <c r="G282" s="8"/>
      <c r="H282" s="4"/>
      <c r="I282" s="4"/>
      <c r="J282" s="8"/>
      <c r="K282" s="8"/>
      <c r="L282" s="8"/>
      <c r="M282" s="8"/>
    </row>
    <row r="283" spans="1:13" s="9" customFormat="1" ht="25.5" x14ac:dyDescent="0.25">
      <c r="A283" s="100">
        <v>56983</v>
      </c>
      <c r="B283" s="137" t="s">
        <v>7</v>
      </c>
      <c r="C283" s="137" t="s">
        <v>341</v>
      </c>
      <c r="D283" s="6">
        <v>260</v>
      </c>
      <c r="E283" s="7">
        <v>5</v>
      </c>
      <c r="F283" s="139" t="s">
        <v>115</v>
      </c>
      <c r="G283" s="8"/>
      <c r="H283" s="4"/>
      <c r="I283" s="4"/>
      <c r="J283" s="8"/>
      <c r="K283" s="8"/>
      <c r="L283" s="8"/>
      <c r="M283" s="8"/>
    </row>
    <row r="284" spans="1:13" s="9" customFormat="1" ht="25.5" x14ac:dyDescent="0.25">
      <c r="A284" s="100">
        <v>56984</v>
      </c>
      <c r="B284" s="137" t="s">
        <v>7</v>
      </c>
      <c r="C284" s="137" t="s">
        <v>342</v>
      </c>
      <c r="D284" s="6">
        <v>182</v>
      </c>
      <c r="E284" s="7">
        <v>5</v>
      </c>
      <c r="F284" s="139" t="s">
        <v>115</v>
      </c>
      <c r="G284" s="8"/>
      <c r="H284" s="4"/>
      <c r="I284" s="4"/>
      <c r="J284" s="8"/>
      <c r="K284" s="8"/>
      <c r="L284" s="8"/>
      <c r="M284" s="8"/>
    </row>
    <row r="285" spans="1:13" s="9" customFormat="1" x14ac:dyDescent="0.25">
      <c r="A285" s="173">
        <v>56985</v>
      </c>
      <c r="B285" s="174" t="s">
        <v>7</v>
      </c>
      <c r="C285" s="175" t="s">
        <v>343</v>
      </c>
      <c r="D285" s="6">
        <v>447.6</v>
      </c>
      <c r="E285" s="7">
        <v>5</v>
      </c>
      <c r="F285" s="139" t="s">
        <v>115</v>
      </c>
      <c r="G285" s="8"/>
      <c r="H285" s="4"/>
      <c r="I285" s="4"/>
      <c r="J285" s="8"/>
      <c r="K285" s="8"/>
      <c r="L285" s="8"/>
      <c r="M285" s="8"/>
    </row>
    <row r="286" spans="1:13" s="9" customFormat="1" x14ac:dyDescent="0.25">
      <c r="A286" s="173"/>
      <c r="B286" s="174"/>
      <c r="C286" s="175"/>
      <c r="D286" s="6">
        <v>242</v>
      </c>
      <c r="E286" s="7">
        <v>5</v>
      </c>
      <c r="F286" s="139"/>
      <c r="G286" s="8"/>
      <c r="H286" s="4"/>
      <c r="I286" s="4"/>
      <c r="J286" s="8"/>
      <c r="K286" s="8"/>
      <c r="L286" s="8"/>
      <c r="M286" s="8"/>
    </row>
    <row r="287" spans="1:13" s="9" customFormat="1" ht="25.5" x14ac:dyDescent="0.25">
      <c r="A287" s="100">
        <v>56986</v>
      </c>
      <c r="B287" s="137" t="s">
        <v>7</v>
      </c>
      <c r="C287" s="137" t="s">
        <v>344</v>
      </c>
      <c r="D287" s="6">
        <v>212.5</v>
      </c>
      <c r="E287" s="7">
        <v>5</v>
      </c>
      <c r="F287" s="139" t="s">
        <v>115</v>
      </c>
      <c r="G287" s="8"/>
      <c r="H287" s="4"/>
      <c r="I287" s="4"/>
      <c r="J287" s="8"/>
      <c r="K287" s="8"/>
      <c r="L287" s="8"/>
      <c r="M287" s="8"/>
    </row>
    <row r="288" spans="1:13" s="9" customFormat="1" x14ac:dyDescent="0.25">
      <c r="A288" s="173">
        <v>56987</v>
      </c>
      <c r="B288" s="174" t="s">
        <v>7</v>
      </c>
      <c r="C288" s="175" t="s">
        <v>345</v>
      </c>
      <c r="D288" s="6">
        <v>1059</v>
      </c>
      <c r="E288" s="7">
        <v>5</v>
      </c>
      <c r="F288" s="176" t="s">
        <v>115</v>
      </c>
      <c r="G288" s="8"/>
      <c r="H288" s="4"/>
      <c r="I288" s="4"/>
      <c r="J288" s="8"/>
      <c r="K288" s="8"/>
      <c r="L288" s="8"/>
      <c r="M288" s="8"/>
    </row>
    <row r="289" spans="1:13" s="9" customFormat="1" x14ac:dyDescent="0.25">
      <c r="A289" s="173"/>
      <c r="B289" s="174"/>
      <c r="C289" s="175"/>
      <c r="D289" s="6">
        <v>180</v>
      </c>
      <c r="E289" s="7">
        <v>5</v>
      </c>
      <c r="F289" s="176"/>
      <c r="G289" s="8"/>
      <c r="H289" s="4"/>
      <c r="I289" s="4"/>
      <c r="J289" s="8"/>
      <c r="K289" s="8"/>
      <c r="L289" s="8"/>
      <c r="M289" s="8"/>
    </row>
    <row r="290" spans="1:13" s="9" customFormat="1" ht="25.5" x14ac:dyDescent="0.25">
      <c r="A290" s="100">
        <v>56988</v>
      </c>
      <c r="B290" s="137" t="s">
        <v>7</v>
      </c>
      <c r="C290" s="137" t="s">
        <v>346</v>
      </c>
      <c r="D290" s="6">
        <v>1639</v>
      </c>
      <c r="E290" s="7">
        <v>5</v>
      </c>
      <c r="F290" s="139" t="s">
        <v>115</v>
      </c>
      <c r="G290" s="8"/>
      <c r="H290" s="4"/>
      <c r="I290" s="4"/>
      <c r="J290" s="8"/>
      <c r="K290" s="8"/>
      <c r="L290" s="8"/>
      <c r="M290" s="8"/>
    </row>
    <row r="291" spans="1:13" s="9" customFormat="1" x14ac:dyDescent="0.25">
      <c r="A291" s="173">
        <v>56989</v>
      </c>
      <c r="B291" s="174" t="s">
        <v>7</v>
      </c>
      <c r="C291" s="175" t="s">
        <v>347</v>
      </c>
      <c r="D291" s="6">
        <v>297.5</v>
      </c>
      <c r="E291" s="7">
        <v>5</v>
      </c>
      <c r="F291" s="176" t="s">
        <v>115</v>
      </c>
      <c r="G291" s="8"/>
      <c r="H291" s="4"/>
      <c r="I291" s="4"/>
      <c r="J291" s="8"/>
      <c r="K291" s="8"/>
      <c r="L291" s="8"/>
      <c r="M291" s="8"/>
    </row>
    <row r="292" spans="1:13" s="9" customFormat="1" x14ac:dyDescent="0.25">
      <c r="A292" s="173"/>
      <c r="B292" s="174"/>
      <c r="C292" s="175"/>
      <c r="D292" s="6">
        <v>400</v>
      </c>
      <c r="E292" s="7">
        <v>5</v>
      </c>
      <c r="F292" s="176"/>
      <c r="G292" s="8"/>
      <c r="H292" s="4"/>
      <c r="I292" s="4"/>
      <c r="J292" s="8"/>
      <c r="K292" s="8"/>
      <c r="L292" s="8"/>
      <c r="M292" s="8"/>
    </row>
    <row r="293" spans="1:13" s="9" customFormat="1" ht="25.5" x14ac:dyDescent="0.25">
      <c r="A293" s="100">
        <v>56990</v>
      </c>
      <c r="B293" s="137" t="s">
        <v>7</v>
      </c>
      <c r="C293" s="137" t="s">
        <v>348</v>
      </c>
      <c r="D293" s="6">
        <v>79</v>
      </c>
      <c r="E293" s="7">
        <v>5</v>
      </c>
      <c r="F293" s="139" t="s">
        <v>115</v>
      </c>
      <c r="G293" s="8"/>
      <c r="H293" s="4"/>
      <c r="I293" s="4"/>
      <c r="J293" s="8"/>
      <c r="K293" s="8"/>
      <c r="L293" s="8"/>
      <c r="M293" s="8"/>
    </row>
    <row r="294" spans="1:13" s="9" customFormat="1" ht="25.5" x14ac:dyDescent="0.25">
      <c r="A294" s="100">
        <v>56991</v>
      </c>
      <c r="B294" s="137" t="s">
        <v>7</v>
      </c>
      <c r="C294" s="137" t="s">
        <v>349</v>
      </c>
      <c r="D294" s="6">
        <v>405.5</v>
      </c>
      <c r="E294" s="7">
        <v>5</v>
      </c>
      <c r="F294" s="139"/>
      <c r="G294" s="8"/>
      <c r="H294" s="4"/>
      <c r="I294" s="4"/>
      <c r="J294" s="8"/>
      <c r="K294" s="8"/>
      <c r="L294" s="8"/>
      <c r="M294" s="8"/>
    </row>
    <row r="295" spans="1:13" s="9" customFormat="1" ht="25.5" x14ac:dyDescent="0.25">
      <c r="A295" s="100">
        <v>56992</v>
      </c>
      <c r="B295" s="137" t="s">
        <v>7</v>
      </c>
      <c r="C295" s="137" t="s">
        <v>350</v>
      </c>
      <c r="D295" s="6">
        <v>456.4</v>
      </c>
      <c r="E295" s="7">
        <v>5</v>
      </c>
      <c r="F295" s="139" t="s">
        <v>115</v>
      </c>
      <c r="G295" s="8"/>
      <c r="H295" s="4"/>
      <c r="I295" s="4"/>
      <c r="J295" s="8"/>
      <c r="K295" s="8"/>
      <c r="L295" s="8"/>
      <c r="M295" s="8"/>
    </row>
    <row r="296" spans="1:13" s="9" customFormat="1" x14ac:dyDescent="0.25">
      <c r="A296" s="173">
        <v>56994</v>
      </c>
      <c r="B296" s="174" t="s">
        <v>7</v>
      </c>
      <c r="C296" s="175" t="s">
        <v>351</v>
      </c>
      <c r="D296" s="6">
        <v>811</v>
      </c>
      <c r="E296" s="7">
        <v>5</v>
      </c>
      <c r="F296" s="176" t="s">
        <v>115</v>
      </c>
      <c r="G296" s="8"/>
      <c r="H296" s="4"/>
      <c r="I296" s="4"/>
      <c r="J296" s="8"/>
      <c r="K296" s="8"/>
      <c r="L296" s="8"/>
      <c r="M296" s="8"/>
    </row>
    <row r="297" spans="1:13" s="9" customFormat="1" x14ac:dyDescent="0.25">
      <c r="A297" s="173"/>
      <c r="B297" s="174"/>
      <c r="C297" s="175"/>
      <c r="D297" s="6">
        <v>904</v>
      </c>
      <c r="E297" s="7">
        <v>5</v>
      </c>
      <c r="F297" s="176"/>
      <c r="G297" s="8"/>
      <c r="H297" s="4"/>
      <c r="I297" s="4"/>
      <c r="J297" s="8"/>
      <c r="K297" s="8"/>
      <c r="L297" s="8"/>
      <c r="M297" s="8"/>
    </row>
    <row r="298" spans="1:13" s="9" customFormat="1" ht="25.5" x14ac:dyDescent="0.25">
      <c r="A298" s="100">
        <v>56995</v>
      </c>
      <c r="B298" s="137" t="s">
        <v>7</v>
      </c>
      <c r="C298" s="137" t="s">
        <v>352</v>
      </c>
      <c r="D298" s="6">
        <v>997</v>
      </c>
      <c r="E298" s="7">
        <v>5</v>
      </c>
      <c r="F298" s="139" t="s">
        <v>115</v>
      </c>
      <c r="G298" s="8"/>
      <c r="H298" s="4"/>
      <c r="I298" s="4"/>
      <c r="J298" s="8"/>
      <c r="K298" s="8"/>
      <c r="L298" s="8"/>
      <c r="M298" s="8"/>
    </row>
    <row r="299" spans="1:13" s="9" customFormat="1" x14ac:dyDescent="0.25">
      <c r="A299" s="173">
        <v>56996</v>
      </c>
      <c r="B299" s="174" t="s">
        <v>7</v>
      </c>
      <c r="C299" s="175" t="s">
        <v>353</v>
      </c>
      <c r="D299" s="6">
        <v>420</v>
      </c>
      <c r="E299" s="7">
        <v>5</v>
      </c>
      <c r="F299" s="176" t="s">
        <v>354</v>
      </c>
      <c r="G299" s="8"/>
      <c r="H299" s="4"/>
      <c r="I299" s="4"/>
      <c r="J299" s="8"/>
      <c r="K299" s="8"/>
      <c r="L299" s="8"/>
      <c r="M299" s="8"/>
    </row>
    <row r="300" spans="1:13" s="9" customFormat="1" x14ac:dyDescent="0.25">
      <c r="A300" s="173"/>
      <c r="B300" s="174"/>
      <c r="C300" s="175"/>
      <c r="D300" s="6">
        <v>354</v>
      </c>
      <c r="E300" s="7">
        <v>4</v>
      </c>
      <c r="F300" s="176"/>
      <c r="G300" s="8"/>
      <c r="H300" s="4"/>
      <c r="I300" s="4"/>
      <c r="J300" s="8"/>
      <c r="K300" s="8"/>
      <c r="L300" s="8"/>
      <c r="M300" s="8"/>
    </row>
    <row r="301" spans="1:13" s="9" customFormat="1" ht="25.5" x14ac:dyDescent="0.25">
      <c r="A301" s="100">
        <v>56997</v>
      </c>
      <c r="B301" s="137" t="s">
        <v>7</v>
      </c>
      <c r="C301" s="137" t="s">
        <v>355</v>
      </c>
      <c r="D301" s="6">
        <v>213</v>
      </c>
      <c r="E301" s="7">
        <v>5</v>
      </c>
      <c r="F301" s="139" t="s">
        <v>115</v>
      </c>
      <c r="G301" s="8"/>
      <c r="H301" s="4"/>
      <c r="I301" s="4"/>
      <c r="J301" s="8"/>
      <c r="K301" s="8"/>
      <c r="L301" s="8"/>
      <c r="M301" s="8"/>
    </row>
    <row r="302" spans="1:13" s="9" customFormat="1" ht="25.5" x14ac:dyDescent="0.25">
      <c r="A302" s="100">
        <v>56998</v>
      </c>
      <c r="B302" s="137" t="s">
        <v>7</v>
      </c>
      <c r="C302" s="137" t="s">
        <v>356</v>
      </c>
      <c r="D302" s="6">
        <v>209.4</v>
      </c>
      <c r="E302" s="7">
        <v>5</v>
      </c>
      <c r="F302" s="139" t="s">
        <v>115</v>
      </c>
      <c r="G302" s="8"/>
      <c r="H302" s="4"/>
      <c r="I302" s="4"/>
      <c r="J302" s="8"/>
      <c r="K302" s="8"/>
      <c r="L302" s="8"/>
      <c r="M302" s="8"/>
    </row>
    <row r="303" spans="1:13" s="9" customFormat="1" ht="25.5" x14ac:dyDescent="0.25">
      <c r="A303" s="100">
        <v>56999</v>
      </c>
      <c r="B303" s="137" t="s">
        <v>7</v>
      </c>
      <c r="C303" s="137" t="s">
        <v>357</v>
      </c>
      <c r="D303" s="6">
        <v>797.1</v>
      </c>
      <c r="E303" s="7">
        <v>5</v>
      </c>
      <c r="F303" s="139" t="s">
        <v>115</v>
      </c>
      <c r="G303" s="8"/>
      <c r="H303" s="4"/>
      <c r="I303" s="4"/>
      <c r="J303" s="8"/>
      <c r="K303" s="8"/>
      <c r="L303" s="8"/>
      <c r="M303" s="8"/>
    </row>
    <row r="304" spans="1:13" s="9" customFormat="1" ht="25.5" x14ac:dyDescent="0.25">
      <c r="A304" s="100">
        <v>57000</v>
      </c>
      <c r="B304" s="137" t="s">
        <v>7</v>
      </c>
      <c r="C304" s="137" t="s">
        <v>358</v>
      </c>
      <c r="D304" s="6">
        <v>416</v>
      </c>
      <c r="E304" s="7">
        <v>5</v>
      </c>
      <c r="F304" s="139" t="s">
        <v>115</v>
      </c>
      <c r="G304" s="8"/>
      <c r="H304" s="4"/>
      <c r="I304" s="4"/>
      <c r="J304" s="8"/>
      <c r="K304" s="8"/>
      <c r="L304" s="8"/>
      <c r="M304" s="8"/>
    </row>
    <row r="305" spans="1:13" s="9" customFormat="1" x14ac:dyDescent="0.25">
      <c r="A305" s="173">
        <v>57001</v>
      </c>
      <c r="B305" s="174" t="s">
        <v>7</v>
      </c>
      <c r="C305" s="175" t="s">
        <v>359</v>
      </c>
      <c r="D305" s="6">
        <v>1891</v>
      </c>
      <c r="E305" s="7">
        <v>5</v>
      </c>
      <c r="F305" s="176" t="s">
        <v>115</v>
      </c>
      <c r="G305" s="8"/>
      <c r="H305" s="4"/>
      <c r="I305" s="4"/>
      <c r="J305" s="8"/>
      <c r="K305" s="8"/>
      <c r="L305" s="8"/>
      <c r="M305" s="8"/>
    </row>
    <row r="306" spans="1:13" s="9" customFormat="1" x14ac:dyDescent="0.25">
      <c r="A306" s="173"/>
      <c r="B306" s="174"/>
      <c r="C306" s="175"/>
      <c r="D306" s="6">
        <v>177.5</v>
      </c>
      <c r="E306" s="7">
        <v>5</v>
      </c>
      <c r="F306" s="176"/>
      <c r="G306" s="8"/>
      <c r="H306" s="4"/>
      <c r="I306" s="4"/>
      <c r="J306" s="8"/>
      <c r="K306" s="8"/>
      <c r="L306" s="8"/>
      <c r="M306" s="8"/>
    </row>
    <row r="307" spans="1:13" s="9" customFormat="1" ht="25.5" x14ac:dyDescent="0.25">
      <c r="A307" s="100">
        <v>57002</v>
      </c>
      <c r="B307" s="137" t="s">
        <v>7</v>
      </c>
      <c r="C307" s="137" t="s">
        <v>360</v>
      </c>
      <c r="D307" s="6">
        <v>338</v>
      </c>
      <c r="E307" s="7">
        <v>5</v>
      </c>
      <c r="F307" s="139" t="s">
        <v>115</v>
      </c>
      <c r="G307" s="8"/>
      <c r="H307" s="4"/>
      <c r="I307" s="4"/>
      <c r="J307" s="8"/>
      <c r="K307" s="8"/>
      <c r="L307" s="8"/>
      <c r="M307" s="8"/>
    </row>
    <row r="308" spans="1:13" s="9" customFormat="1" ht="25.5" x14ac:dyDescent="0.25">
      <c r="A308" s="100">
        <v>57003</v>
      </c>
      <c r="B308" s="137" t="s">
        <v>7</v>
      </c>
      <c r="C308" s="137" t="s">
        <v>361</v>
      </c>
      <c r="D308" s="6">
        <v>432.7</v>
      </c>
      <c r="E308" s="7">
        <v>4</v>
      </c>
      <c r="F308" s="139" t="s">
        <v>108</v>
      </c>
      <c r="G308" s="8"/>
      <c r="H308" s="4"/>
      <c r="I308" s="4"/>
      <c r="J308" s="8"/>
      <c r="K308" s="8"/>
      <c r="L308" s="8"/>
      <c r="M308" s="8"/>
    </row>
    <row r="309" spans="1:13" s="9" customFormat="1" x14ac:dyDescent="0.25">
      <c r="A309" s="173">
        <v>57004</v>
      </c>
      <c r="B309" s="174" t="s">
        <v>7</v>
      </c>
      <c r="C309" s="175" t="s">
        <v>362</v>
      </c>
      <c r="D309" s="6">
        <v>1951.4</v>
      </c>
      <c r="E309" s="7">
        <v>5</v>
      </c>
      <c r="F309" s="176" t="s">
        <v>115</v>
      </c>
      <c r="G309" s="8"/>
      <c r="H309" s="4"/>
      <c r="I309" s="4"/>
      <c r="J309" s="8"/>
      <c r="K309" s="8"/>
      <c r="L309" s="8"/>
      <c r="M309" s="8"/>
    </row>
    <row r="310" spans="1:13" s="9" customFormat="1" x14ac:dyDescent="0.25">
      <c r="A310" s="173"/>
      <c r="B310" s="174"/>
      <c r="C310" s="175"/>
      <c r="D310" s="6">
        <v>189</v>
      </c>
      <c r="E310" s="7">
        <v>5</v>
      </c>
      <c r="F310" s="176"/>
      <c r="G310" s="8"/>
      <c r="H310" s="4"/>
      <c r="I310" s="4"/>
      <c r="J310" s="8"/>
      <c r="K310" s="8"/>
      <c r="L310" s="8"/>
      <c r="M310" s="8"/>
    </row>
    <row r="311" spans="1:13" s="9" customFormat="1" x14ac:dyDescent="0.25">
      <c r="A311" s="173">
        <v>57005</v>
      </c>
      <c r="B311" s="174" t="s">
        <v>7</v>
      </c>
      <c r="C311" s="175" t="s">
        <v>363</v>
      </c>
      <c r="D311" s="6">
        <v>545.70000000000005</v>
      </c>
      <c r="E311" s="7">
        <v>5</v>
      </c>
      <c r="F311" s="176" t="s">
        <v>115</v>
      </c>
      <c r="G311" s="8"/>
      <c r="H311" s="4"/>
      <c r="I311" s="4"/>
      <c r="J311" s="8"/>
      <c r="K311" s="8"/>
      <c r="L311" s="8"/>
      <c r="M311" s="8"/>
    </row>
    <row r="312" spans="1:13" s="9" customFormat="1" x14ac:dyDescent="0.25">
      <c r="A312" s="173"/>
      <c r="B312" s="174"/>
      <c r="C312" s="175"/>
      <c r="D312" s="6">
        <v>178</v>
      </c>
      <c r="E312" s="7">
        <v>5</v>
      </c>
      <c r="F312" s="176"/>
      <c r="G312" s="8"/>
      <c r="H312" s="4"/>
      <c r="I312" s="4"/>
      <c r="J312" s="8"/>
      <c r="K312" s="8"/>
      <c r="L312" s="8"/>
      <c r="M312" s="8"/>
    </row>
    <row r="313" spans="1:13" s="9" customFormat="1" ht="25.5" x14ac:dyDescent="0.25">
      <c r="A313" s="100">
        <v>57006</v>
      </c>
      <c r="B313" s="137" t="s">
        <v>7</v>
      </c>
      <c r="C313" s="137" t="s">
        <v>364</v>
      </c>
      <c r="D313" s="6">
        <v>542</v>
      </c>
      <c r="E313" s="7">
        <v>4</v>
      </c>
      <c r="F313" s="139" t="s">
        <v>365</v>
      </c>
      <c r="G313" s="8"/>
      <c r="H313" s="4"/>
      <c r="I313" s="4"/>
      <c r="J313" s="8"/>
      <c r="K313" s="8"/>
      <c r="L313" s="8"/>
      <c r="M313" s="8"/>
    </row>
    <row r="314" spans="1:13" s="9" customFormat="1" x14ac:dyDescent="0.25">
      <c r="A314" s="173">
        <v>57007</v>
      </c>
      <c r="B314" s="174" t="s">
        <v>7</v>
      </c>
      <c r="C314" s="175" t="s">
        <v>366</v>
      </c>
      <c r="D314" s="6">
        <v>702.2</v>
      </c>
      <c r="E314" s="7">
        <v>5</v>
      </c>
      <c r="F314" s="176" t="s">
        <v>367</v>
      </c>
      <c r="G314" s="8"/>
      <c r="H314" s="4"/>
      <c r="I314" s="4"/>
      <c r="J314" s="8"/>
      <c r="K314" s="8"/>
      <c r="L314" s="8"/>
      <c r="M314" s="8"/>
    </row>
    <row r="315" spans="1:13" s="9" customFormat="1" x14ac:dyDescent="0.25">
      <c r="A315" s="173"/>
      <c r="B315" s="174"/>
      <c r="C315" s="175"/>
      <c r="D315" s="6">
        <v>295.8</v>
      </c>
      <c r="E315" s="7">
        <v>4</v>
      </c>
      <c r="F315" s="176"/>
      <c r="G315" s="8"/>
      <c r="H315" s="4"/>
      <c r="I315" s="4"/>
      <c r="J315" s="8"/>
      <c r="K315" s="8"/>
      <c r="L315" s="8"/>
      <c r="M315" s="8"/>
    </row>
    <row r="316" spans="1:13" s="9" customFormat="1" ht="25.5" x14ac:dyDescent="0.25">
      <c r="A316" s="100">
        <v>57008</v>
      </c>
      <c r="B316" s="137" t="s">
        <v>7</v>
      </c>
      <c r="C316" s="137" t="s">
        <v>368</v>
      </c>
      <c r="D316" s="6">
        <v>390</v>
      </c>
      <c r="E316" s="7">
        <v>5</v>
      </c>
      <c r="F316" s="139" t="s">
        <v>115</v>
      </c>
      <c r="G316" s="8"/>
      <c r="H316" s="4"/>
      <c r="I316" s="4"/>
      <c r="J316" s="8"/>
      <c r="K316" s="8"/>
      <c r="L316" s="8"/>
      <c r="M316" s="8"/>
    </row>
    <row r="317" spans="1:13" s="9" customFormat="1" ht="25.5" x14ac:dyDescent="0.25">
      <c r="A317" s="100">
        <v>57009</v>
      </c>
      <c r="B317" s="137" t="s">
        <v>7</v>
      </c>
      <c r="C317" s="137" t="s">
        <v>369</v>
      </c>
      <c r="D317" s="6">
        <v>557.1</v>
      </c>
      <c r="E317" s="7">
        <v>5</v>
      </c>
      <c r="F317" s="139" t="s">
        <v>115</v>
      </c>
      <c r="G317" s="11"/>
      <c r="H317" s="4"/>
      <c r="I317" s="4"/>
      <c r="J317" s="8"/>
      <c r="K317" s="8"/>
      <c r="L317" s="8"/>
      <c r="M317" s="8"/>
    </row>
    <row r="318" spans="1:13" s="9" customFormat="1" x14ac:dyDescent="0.25">
      <c r="A318" s="173">
        <v>57010</v>
      </c>
      <c r="B318" s="174" t="s">
        <v>7</v>
      </c>
      <c r="C318" s="175" t="s">
        <v>370</v>
      </c>
      <c r="D318" s="6">
        <v>171</v>
      </c>
      <c r="E318" s="7">
        <v>5</v>
      </c>
      <c r="F318" s="176" t="s">
        <v>371</v>
      </c>
      <c r="G318" s="8"/>
      <c r="H318" s="4"/>
      <c r="I318" s="4"/>
      <c r="J318" s="8"/>
      <c r="K318" s="8"/>
      <c r="L318" s="8"/>
      <c r="M318" s="8"/>
    </row>
    <row r="319" spans="1:13" s="9" customFormat="1" x14ac:dyDescent="0.25">
      <c r="A319" s="173"/>
      <c r="B319" s="174"/>
      <c r="C319" s="175"/>
      <c r="D319" s="6">
        <v>347</v>
      </c>
      <c r="E319" s="7">
        <v>4</v>
      </c>
      <c r="F319" s="176"/>
      <c r="G319" s="8"/>
      <c r="H319" s="4"/>
      <c r="I319" s="4"/>
      <c r="J319" s="8"/>
      <c r="K319" s="8"/>
      <c r="L319" s="8"/>
      <c r="M319" s="8"/>
    </row>
    <row r="320" spans="1:13" s="9" customFormat="1" ht="25.5" x14ac:dyDescent="0.25">
      <c r="A320" s="100">
        <v>57011</v>
      </c>
      <c r="B320" s="137" t="s">
        <v>7</v>
      </c>
      <c r="C320" s="137" t="s">
        <v>372</v>
      </c>
      <c r="D320" s="6">
        <v>330</v>
      </c>
      <c r="E320" s="7">
        <v>5</v>
      </c>
      <c r="F320" s="139" t="s">
        <v>115</v>
      </c>
      <c r="G320" s="8"/>
      <c r="H320" s="4"/>
      <c r="I320" s="4"/>
      <c r="J320" s="8"/>
      <c r="K320" s="8"/>
      <c r="L320" s="8"/>
      <c r="M320" s="8"/>
    </row>
    <row r="321" spans="1:13" s="9" customFormat="1" ht="25.5" x14ac:dyDescent="0.25">
      <c r="A321" s="100">
        <v>57012</v>
      </c>
      <c r="B321" s="137" t="s">
        <v>7</v>
      </c>
      <c r="C321" s="137" t="s">
        <v>373</v>
      </c>
      <c r="D321" s="6">
        <v>650</v>
      </c>
      <c r="E321" s="7">
        <v>4</v>
      </c>
      <c r="F321" s="139" t="s">
        <v>115</v>
      </c>
      <c r="G321" s="8"/>
      <c r="H321" s="4"/>
      <c r="I321" s="4"/>
      <c r="J321" s="8"/>
      <c r="K321" s="8"/>
      <c r="L321" s="8"/>
      <c r="M321" s="8"/>
    </row>
    <row r="322" spans="1:13" s="9" customFormat="1" ht="25.5" x14ac:dyDescent="0.25">
      <c r="A322" s="100">
        <v>57013</v>
      </c>
      <c r="B322" s="137" t="s">
        <v>7</v>
      </c>
      <c r="C322" s="137" t="s">
        <v>374</v>
      </c>
      <c r="D322" s="6">
        <v>591</v>
      </c>
      <c r="E322" s="7">
        <v>4</v>
      </c>
      <c r="F322" s="139" t="s">
        <v>108</v>
      </c>
      <c r="G322" s="8"/>
      <c r="H322" s="4"/>
      <c r="I322" s="4"/>
      <c r="J322" s="8"/>
      <c r="K322" s="8"/>
      <c r="L322" s="8"/>
      <c r="M322" s="8"/>
    </row>
    <row r="323" spans="1:13" s="9" customFormat="1" ht="25.5" x14ac:dyDescent="0.25">
      <c r="A323" s="100">
        <v>57032</v>
      </c>
      <c r="B323" s="137" t="s">
        <v>7</v>
      </c>
      <c r="C323" s="137" t="s">
        <v>375</v>
      </c>
      <c r="D323" s="6">
        <v>712</v>
      </c>
      <c r="E323" s="7">
        <v>5</v>
      </c>
      <c r="F323" s="139" t="s">
        <v>115</v>
      </c>
      <c r="G323" s="8"/>
      <c r="H323" s="4"/>
      <c r="I323" s="4"/>
      <c r="J323" s="8"/>
      <c r="K323" s="8"/>
      <c r="L323" s="8"/>
      <c r="M323" s="8"/>
    </row>
    <row r="324" spans="1:13" s="9" customFormat="1" ht="25.5" x14ac:dyDescent="0.25">
      <c r="A324" s="100">
        <v>57033</v>
      </c>
      <c r="B324" s="137" t="s">
        <v>7</v>
      </c>
      <c r="C324" s="137" t="s">
        <v>376</v>
      </c>
      <c r="D324" s="6">
        <v>167</v>
      </c>
      <c r="E324" s="7">
        <v>5</v>
      </c>
      <c r="F324" s="139" t="s">
        <v>115</v>
      </c>
      <c r="G324" s="8"/>
      <c r="H324" s="4"/>
      <c r="I324" s="4"/>
      <c r="J324" s="8"/>
      <c r="K324" s="8"/>
      <c r="L324" s="8"/>
      <c r="M324" s="8"/>
    </row>
    <row r="325" spans="1:13" s="9" customFormat="1" ht="25.5" x14ac:dyDescent="0.25">
      <c r="A325" s="100">
        <v>57034</v>
      </c>
      <c r="B325" s="137" t="s">
        <v>7</v>
      </c>
      <c r="C325" s="137" t="s">
        <v>377</v>
      </c>
      <c r="D325" s="6">
        <v>161</v>
      </c>
      <c r="E325" s="7">
        <v>5</v>
      </c>
      <c r="F325" s="139" t="s">
        <v>115</v>
      </c>
      <c r="G325" s="8"/>
      <c r="H325" s="4"/>
      <c r="I325" s="4"/>
      <c r="J325" s="8"/>
      <c r="K325" s="8"/>
      <c r="L325" s="8"/>
      <c r="M325" s="8"/>
    </row>
    <row r="326" spans="1:13" s="9" customFormat="1" x14ac:dyDescent="0.25">
      <c r="A326" s="173">
        <v>57036</v>
      </c>
      <c r="B326" s="174" t="s">
        <v>7</v>
      </c>
      <c r="C326" s="175" t="s">
        <v>378</v>
      </c>
      <c r="D326" s="6">
        <v>446.5</v>
      </c>
      <c r="E326" s="7">
        <v>5</v>
      </c>
      <c r="F326" s="139" t="s">
        <v>115</v>
      </c>
      <c r="G326" s="8"/>
      <c r="H326" s="4"/>
      <c r="I326" s="4"/>
      <c r="J326" s="8"/>
      <c r="K326" s="8"/>
      <c r="L326" s="8"/>
      <c r="M326" s="8"/>
    </row>
    <row r="327" spans="1:13" s="9" customFormat="1" x14ac:dyDescent="0.25">
      <c r="A327" s="173"/>
      <c r="B327" s="174"/>
      <c r="C327" s="175"/>
      <c r="D327" s="6">
        <v>250.5</v>
      </c>
      <c r="E327" s="7">
        <v>4</v>
      </c>
      <c r="F327" s="139"/>
      <c r="G327" s="8"/>
      <c r="H327" s="4"/>
      <c r="I327" s="4"/>
      <c r="J327" s="8"/>
      <c r="K327" s="8"/>
      <c r="L327" s="8"/>
      <c r="M327" s="8"/>
    </row>
    <row r="328" spans="1:13" s="9" customFormat="1" ht="25.5" x14ac:dyDescent="0.25">
      <c r="A328" s="100">
        <v>57037</v>
      </c>
      <c r="B328" s="137" t="s">
        <v>7</v>
      </c>
      <c r="C328" s="137" t="s">
        <v>379</v>
      </c>
      <c r="D328" s="6">
        <v>533.5</v>
      </c>
      <c r="E328" s="7">
        <v>4</v>
      </c>
      <c r="F328" s="139" t="s">
        <v>108</v>
      </c>
      <c r="G328" s="8"/>
      <c r="H328" s="4"/>
      <c r="I328" s="4"/>
      <c r="J328" s="8"/>
      <c r="K328" s="8"/>
      <c r="L328" s="8"/>
      <c r="M328" s="8"/>
    </row>
    <row r="329" spans="1:13" s="9" customFormat="1" ht="25.5" x14ac:dyDescent="0.25">
      <c r="A329" s="100">
        <v>57039</v>
      </c>
      <c r="B329" s="137" t="s">
        <v>7</v>
      </c>
      <c r="C329" s="137" t="s">
        <v>380</v>
      </c>
      <c r="D329" s="6">
        <v>858</v>
      </c>
      <c r="E329" s="7">
        <v>5</v>
      </c>
      <c r="F329" s="139" t="s">
        <v>115</v>
      </c>
      <c r="G329" s="8"/>
      <c r="H329" s="4"/>
      <c r="I329" s="4"/>
      <c r="J329" s="8"/>
      <c r="K329" s="8"/>
      <c r="L329" s="8"/>
      <c r="M329" s="8"/>
    </row>
    <row r="330" spans="1:13" s="9" customFormat="1" x14ac:dyDescent="0.25">
      <c r="A330" s="173">
        <v>57040</v>
      </c>
      <c r="B330" s="174" t="s">
        <v>7</v>
      </c>
      <c r="C330" s="175" t="s">
        <v>381</v>
      </c>
      <c r="D330" s="6">
        <v>327.60000000000002</v>
      </c>
      <c r="E330" s="7">
        <v>4</v>
      </c>
      <c r="F330" s="176" t="s">
        <v>382</v>
      </c>
      <c r="G330" s="8"/>
      <c r="H330" s="4"/>
      <c r="I330" s="4"/>
      <c r="J330" s="8"/>
      <c r="K330" s="8"/>
      <c r="L330" s="8"/>
      <c r="M330" s="8"/>
    </row>
    <row r="331" spans="1:13" s="9" customFormat="1" x14ac:dyDescent="0.25">
      <c r="A331" s="173"/>
      <c r="B331" s="174"/>
      <c r="C331" s="175"/>
      <c r="D331" s="6">
        <v>122.4</v>
      </c>
      <c r="E331" s="7">
        <v>5</v>
      </c>
      <c r="F331" s="176"/>
      <c r="G331" s="8"/>
      <c r="H331" s="4"/>
      <c r="I331" s="4"/>
      <c r="J331" s="8"/>
      <c r="K331" s="8"/>
      <c r="L331" s="8"/>
      <c r="M331" s="8"/>
    </row>
    <row r="332" spans="1:13" s="9" customFormat="1" ht="25.5" x14ac:dyDescent="0.25">
      <c r="A332" s="100">
        <v>57041</v>
      </c>
      <c r="B332" s="137" t="s">
        <v>7</v>
      </c>
      <c r="C332" s="137" t="s">
        <v>383</v>
      </c>
      <c r="D332" s="6">
        <v>377</v>
      </c>
      <c r="E332" s="7">
        <v>5</v>
      </c>
      <c r="F332" s="139" t="s">
        <v>115</v>
      </c>
      <c r="G332" s="8"/>
      <c r="H332" s="4"/>
      <c r="I332" s="4"/>
      <c r="J332" s="8"/>
      <c r="K332" s="8"/>
      <c r="L332" s="8"/>
      <c r="M332" s="8"/>
    </row>
    <row r="333" spans="1:13" s="9" customFormat="1" ht="25.5" x14ac:dyDescent="0.25">
      <c r="A333" s="100">
        <v>57042</v>
      </c>
      <c r="B333" s="137" t="s">
        <v>7</v>
      </c>
      <c r="C333" s="137" t="s">
        <v>384</v>
      </c>
      <c r="D333" s="6">
        <v>579</v>
      </c>
      <c r="E333" s="7">
        <v>5</v>
      </c>
      <c r="F333" s="139" t="s">
        <v>115</v>
      </c>
      <c r="G333" s="8"/>
      <c r="H333" s="4"/>
      <c r="I333" s="4"/>
      <c r="J333" s="8"/>
      <c r="K333" s="8"/>
      <c r="L333" s="8"/>
      <c r="M333" s="8"/>
    </row>
    <row r="334" spans="1:13" s="9" customFormat="1" ht="25.5" x14ac:dyDescent="0.25">
      <c r="A334" s="100">
        <v>57043</v>
      </c>
      <c r="B334" s="137" t="s">
        <v>7</v>
      </c>
      <c r="C334" s="137" t="s">
        <v>385</v>
      </c>
      <c r="D334" s="6">
        <v>584</v>
      </c>
      <c r="E334" s="7">
        <v>5</v>
      </c>
      <c r="F334" s="139" t="s">
        <v>115</v>
      </c>
      <c r="G334" s="8"/>
      <c r="H334" s="4"/>
      <c r="I334" s="4"/>
      <c r="J334" s="8"/>
      <c r="K334" s="8"/>
      <c r="L334" s="8"/>
      <c r="M334" s="8"/>
    </row>
    <row r="335" spans="1:13" s="9" customFormat="1" ht="25.5" x14ac:dyDescent="0.25">
      <c r="A335" s="100">
        <v>57044</v>
      </c>
      <c r="B335" s="137" t="s">
        <v>7</v>
      </c>
      <c r="C335" s="137" t="s">
        <v>386</v>
      </c>
      <c r="D335" s="6">
        <v>551</v>
      </c>
      <c r="E335" s="7">
        <v>5</v>
      </c>
      <c r="F335" s="139" t="s">
        <v>115</v>
      </c>
      <c r="G335" s="8"/>
      <c r="H335" s="4"/>
      <c r="I335" s="4"/>
      <c r="J335" s="8"/>
      <c r="K335" s="8"/>
      <c r="L335" s="8"/>
      <c r="M335" s="8"/>
    </row>
    <row r="336" spans="1:13" s="9" customFormat="1" ht="25.5" x14ac:dyDescent="0.25">
      <c r="A336" s="100">
        <v>57046</v>
      </c>
      <c r="B336" s="137" t="s">
        <v>7</v>
      </c>
      <c r="C336" s="137" t="s">
        <v>387</v>
      </c>
      <c r="D336" s="6">
        <v>160</v>
      </c>
      <c r="E336" s="7">
        <v>4</v>
      </c>
      <c r="F336" s="139" t="s">
        <v>108</v>
      </c>
      <c r="G336" s="8"/>
      <c r="H336" s="4"/>
      <c r="I336" s="4"/>
      <c r="J336" s="8"/>
      <c r="K336" s="8"/>
      <c r="L336" s="8"/>
      <c r="M336" s="8"/>
    </row>
    <row r="337" spans="1:13" s="9" customFormat="1" ht="25.5" x14ac:dyDescent="0.25">
      <c r="A337" s="100">
        <v>57050</v>
      </c>
      <c r="B337" s="137" t="s">
        <v>7</v>
      </c>
      <c r="C337" s="137" t="s">
        <v>388</v>
      </c>
      <c r="D337" s="6">
        <v>317.5</v>
      </c>
      <c r="E337" s="7">
        <v>5</v>
      </c>
      <c r="F337" s="139" t="s">
        <v>389</v>
      </c>
      <c r="G337" s="8"/>
      <c r="H337" s="4"/>
      <c r="I337" s="4"/>
      <c r="J337" s="8"/>
      <c r="K337" s="8"/>
      <c r="L337" s="8"/>
      <c r="M337" s="8"/>
    </row>
    <row r="338" spans="1:13" s="9" customFormat="1" ht="25.5" x14ac:dyDescent="0.25">
      <c r="A338" s="100">
        <v>57051</v>
      </c>
      <c r="B338" s="137" t="s">
        <v>7</v>
      </c>
      <c r="C338" s="137" t="s">
        <v>390</v>
      </c>
      <c r="D338" s="6">
        <v>777.3</v>
      </c>
      <c r="E338" s="7">
        <v>5</v>
      </c>
      <c r="F338" s="139" t="s">
        <v>115</v>
      </c>
      <c r="G338" s="8"/>
      <c r="H338" s="4"/>
      <c r="I338" s="4"/>
      <c r="J338" s="8"/>
      <c r="K338" s="8"/>
      <c r="L338" s="8"/>
      <c r="M338" s="8"/>
    </row>
    <row r="339" spans="1:13" s="9" customFormat="1" x14ac:dyDescent="0.25">
      <c r="A339" s="173">
        <v>57052</v>
      </c>
      <c r="B339" s="174" t="s">
        <v>7</v>
      </c>
      <c r="C339" s="175" t="s">
        <v>391</v>
      </c>
      <c r="D339" s="6">
        <v>862</v>
      </c>
      <c r="E339" s="7">
        <v>4</v>
      </c>
      <c r="F339" s="176" t="s">
        <v>392</v>
      </c>
      <c r="G339" s="8"/>
      <c r="H339" s="4"/>
      <c r="I339" s="4"/>
      <c r="J339" s="8"/>
      <c r="K339" s="8"/>
      <c r="L339" s="8"/>
      <c r="M339" s="8"/>
    </row>
    <row r="340" spans="1:13" s="9" customFormat="1" x14ac:dyDescent="0.25">
      <c r="A340" s="173"/>
      <c r="B340" s="174"/>
      <c r="C340" s="175"/>
      <c r="D340" s="6">
        <v>253</v>
      </c>
      <c r="E340" s="7">
        <v>5</v>
      </c>
      <c r="F340" s="176"/>
      <c r="G340" s="8"/>
      <c r="H340" s="4"/>
      <c r="I340" s="4"/>
      <c r="J340" s="8"/>
      <c r="K340" s="8"/>
      <c r="L340" s="8"/>
      <c r="M340" s="8"/>
    </row>
    <row r="341" spans="1:13" s="9" customFormat="1" ht="25.5" x14ac:dyDescent="0.25">
      <c r="A341" s="100">
        <v>57053</v>
      </c>
      <c r="B341" s="137" t="s">
        <v>7</v>
      </c>
      <c r="C341" s="137" t="s">
        <v>393</v>
      </c>
      <c r="D341" s="6">
        <v>740</v>
      </c>
      <c r="E341" s="7">
        <v>5</v>
      </c>
      <c r="F341" s="139" t="s">
        <v>394</v>
      </c>
      <c r="G341" s="8"/>
      <c r="H341" s="4"/>
      <c r="I341" s="4"/>
      <c r="J341" s="8"/>
      <c r="K341" s="8"/>
      <c r="L341" s="8"/>
      <c r="M341" s="8"/>
    </row>
    <row r="342" spans="1:13" s="9" customFormat="1" ht="25.5" x14ac:dyDescent="0.25">
      <c r="A342" s="100">
        <v>57072</v>
      </c>
      <c r="B342" s="137" t="s">
        <v>7</v>
      </c>
      <c r="C342" s="137" t="s">
        <v>395</v>
      </c>
      <c r="D342" s="6">
        <v>659</v>
      </c>
      <c r="E342" s="7">
        <v>5</v>
      </c>
      <c r="F342" s="139" t="s">
        <v>396</v>
      </c>
      <c r="G342" s="8"/>
      <c r="H342" s="4"/>
      <c r="I342" s="4"/>
      <c r="J342" s="8"/>
      <c r="K342" s="8"/>
      <c r="L342" s="8"/>
      <c r="M342" s="8"/>
    </row>
    <row r="343" spans="1:13" s="9" customFormat="1" ht="25.5" x14ac:dyDescent="0.25">
      <c r="A343" s="100">
        <v>57073</v>
      </c>
      <c r="B343" s="137" t="s">
        <v>7</v>
      </c>
      <c r="C343" s="137" t="s">
        <v>397</v>
      </c>
      <c r="D343" s="6">
        <v>568</v>
      </c>
      <c r="E343" s="7">
        <v>5</v>
      </c>
      <c r="F343" s="139" t="s">
        <v>115</v>
      </c>
      <c r="G343" s="8"/>
      <c r="H343" s="4"/>
      <c r="I343" s="4"/>
      <c r="J343" s="8"/>
      <c r="K343" s="8"/>
      <c r="L343" s="8"/>
      <c r="M343" s="8"/>
    </row>
    <row r="344" spans="1:13" s="9" customFormat="1" ht="25.5" x14ac:dyDescent="0.25">
      <c r="A344" s="100">
        <v>57074</v>
      </c>
      <c r="B344" s="137" t="s">
        <v>7</v>
      </c>
      <c r="C344" s="137" t="s">
        <v>398</v>
      </c>
      <c r="D344" s="6">
        <v>439</v>
      </c>
      <c r="E344" s="7">
        <v>5</v>
      </c>
      <c r="F344" s="139" t="s">
        <v>115</v>
      </c>
      <c r="G344" s="8"/>
      <c r="H344" s="4"/>
      <c r="I344" s="4"/>
      <c r="J344" s="8"/>
      <c r="K344" s="8"/>
      <c r="L344" s="8"/>
      <c r="M344" s="8"/>
    </row>
    <row r="345" spans="1:13" s="9" customFormat="1" x14ac:dyDescent="0.25">
      <c r="A345" s="173">
        <v>57075</v>
      </c>
      <c r="B345" s="174" t="s">
        <v>7</v>
      </c>
      <c r="C345" s="175" t="s">
        <v>399</v>
      </c>
      <c r="D345" s="6">
        <v>520</v>
      </c>
      <c r="E345" s="7">
        <v>5</v>
      </c>
      <c r="F345" s="176" t="s">
        <v>400</v>
      </c>
      <c r="G345" s="8"/>
      <c r="H345" s="4"/>
      <c r="I345" s="4"/>
      <c r="J345" s="8"/>
      <c r="K345" s="8"/>
      <c r="L345" s="8"/>
      <c r="M345" s="8"/>
    </row>
    <row r="346" spans="1:13" s="9" customFormat="1" x14ac:dyDescent="0.25">
      <c r="A346" s="173"/>
      <c r="B346" s="174"/>
      <c r="C346" s="175"/>
      <c r="D346" s="6">
        <v>615</v>
      </c>
      <c r="E346" s="7">
        <v>4</v>
      </c>
      <c r="F346" s="176"/>
      <c r="G346" s="8"/>
      <c r="H346" s="4"/>
      <c r="I346" s="4"/>
      <c r="J346" s="8"/>
      <c r="K346" s="8"/>
      <c r="L346" s="8"/>
      <c r="M346" s="8"/>
    </row>
    <row r="347" spans="1:13" s="9" customFormat="1" ht="25.5" x14ac:dyDescent="0.25">
      <c r="A347" s="100">
        <v>57077</v>
      </c>
      <c r="B347" s="137" t="s">
        <v>7</v>
      </c>
      <c r="C347" s="137" t="s">
        <v>401</v>
      </c>
      <c r="D347" s="6">
        <v>536</v>
      </c>
      <c r="E347" s="7">
        <v>4</v>
      </c>
      <c r="F347" s="139" t="s">
        <v>108</v>
      </c>
      <c r="G347" s="8"/>
      <c r="H347" s="4"/>
      <c r="I347" s="4"/>
      <c r="J347" s="8"/>
      <c r="K347" s="8"/>
      <c r="L347" s="8"/>
      <c r="M347" s="8"/>
    </row>
    <row r="348" spans="1:13" s="9" customFormat="1" ht="25.5" x14ac:dyDescent="0.25">
      <c r="A348" s="100">
        <v>57079</v>
      </c>
      <c r="B348" s="137" t="s">
        <v>7</v>
      </c>
      <c r="C348" s="137" t="s">
        <v>402</v>
      </c>
      <c r="D348" s="6">
        <v>170</v>
      </c>
      <c r="E348" s="7">
        <v>5</v>
      </c>
      <c r="F348" s="139" t="s">
        <v>115</v>
      </c>
      <c r="G348" s="8"/>
      <c r="H348" s="4"/>
      <c r="I348" s="4"/>
      <c r="J348" s="8"/>
      <c r="K348" s="8"/>
      <c r="L348" s="8"/>
      <c r="M348" s="8"/>
    </row>
    <row r="349" spans="1:13" s="9" customFormat="1" ht="25.5" x14ac:dyDescent="0.25">
      <c r="A349" s="100">
        <v>57080</v>
      </c>
      <c r="B349" s="137" t="s">
        <v>7</v>
      </c>
      <c r="C349" s="137" t="s">
        <v>403</v>
      </c>
      <c r="D349" s="6">
        <v>1750</v>
      </c>
      <c r="E349" s="7">
        <v>4</v>
      </c>
      <c r="F349" s="139" t="s">
        <v>134</v>
      </c>
      <c r="G349" s="8"/>
      <c r="H349" s="4"/>
      <c r="I349" s="4"/>
      <c r="J349" s="8"/>
      <c r="K349" s="8"/>
      <c r="L349" s="8"/>
      <c r="M349" s="8"/>
    </row>
    <row r="350" spans="1:13" s="9" customFormat="1" x14ac:dyDescent="0.25">
      <c r="A350" s="173">
        <v>57081</v>
      </c>
      <c r="B350" s="174" t="s">
        <v>7</v>
      </c>
      <c r="C350" s="175" t="s">
        <v>404</v>
      </c>
      <c r="D350" s="6">
        <v>301.3</v>
      </c>
      <c r="E350" s="7">
        <v>5</v>
      </c>
      <c r="F350" s="176" t="s">
        <v>405</v>
      </c>
      <c r="G350" s="8"/>
      <c r="H350" s="4"/>
      <c r="I350" s="4"/>
      <c r="J350" s="8"/>
      <c r="K350" s="8"/>
      <c r="L350" s="8"/>
      <c r="M350" s="8"/>
    </row>
    <row r="351" spans="1:13" s="9" customFormat="1" x14ac:dyDescent="0.25">
      <c r="A351" s="173"/>
      <c r="B351" s="174"/>
      <c r="C351" s="175"/>
      <c r="D351" s="6">
        <v>148.69999999999999</v>
      </c>
      <c r="E351" s="7">
        <v>4</v>
      </c>
      <c r="F351" s="176"/>
      <c r="G351" s="8"/>
      <c r="H351" s="4"/>
      <c r="I351" s="4"/>
      <c r="J351" s="8"/>
      <c r="K351" s="8"/>
      <c r="L351" s="8"/>
      <c r="M351" s="8"/>
    </row>
    <row r="352" spans="1:13" s="9" customFormat="1" ht="25.5" x14ac:dyDescent="0.25">
      <c r="A352" s="100">
        <v>57082</v>
      </c>
      <c r="B352" s="137" t="s">
        <v>7</v>
      </c>
      <c r="C352" s="137" t="s">
        <v>406</v>
      </c>
      <c r="D352" s="6">
        <v>385</v>
      </c>
      <c r="E352" s="7">
        <v>5</v>
      </c>
      <c r="F352" s="139" t="s">
        <v>115</v>
      </c>
      <c r="G352" s="8"/>
      <c r="H352" s="4"/>
      <c r="I352" s="4"/>
      <c r="J352" s="8"/>
      <c r="K352" s="8"/>
      <c r="L352" s="8"/>
      <c r="M352" s="8"/>
    </row>
    <row r="353" spans="1:13" s="9" customFormat="1" ht="25.5" x14ac:dyDescent="0.25">
      <c r="A353" s="100">
        <v>57083</v>
      </c>
      <c r="B353" s="137" t="s">
        <v>7</v>
      </c>
      <c r="C353" s="137" t="s">
        <v>407</v>
      </c>
      <c r="D353" s="6">
        <v>258</v>
      </c>
      <c r="E353" s="7">
        <v>5</v>
      </c>
      <c r="F353" s="139" t="s">
        <v>115</v>
      </c>
      <c r="G353" s="8"/>
      <c r="H353" s="4"/>
      <c r="I353" s="4"/>
      <c r="J353" s="8"/>
      <c r="K353" s="8"/>
      <c r="L353" s="8"/>
      <c r="M353" s="8"/>
    </row>
    <row r="354" spans="1:13" s="9" customFormat="1" ht="25.5" x14ac:dyDescent="0.25">
      <c r="A354" s="100">
        <v>57084</v>
      </c>
      <c r="B354" s="137" t="s">
        <v>7</v>
      </c>
      <c r="C354" s="137" t="s">
        <v>408</v>
      </c>
      <c r="D354" s="6">
        <v>551.5</v>
      </c>
      <c r="E354" s="7">
        <v>5</v>
      </c>
      <c r="F354" s="139" t="s">
        <v>409</v>
      </c>
      <c r="G354" s="8"/>
      <c r="H354" s="4"/>
      <c r="I354" s="4"/>
      <c r="J354" s="8"/>
      <c r="K354" s="8"/>
      <c r="L354" s="8"/>
      <c r="M354" s="8"/>
    </row>
    <row r="355" spans="1:13" s="9" customFormat="1" ht="25.5" x14ac:dyDescent="0.25">
      <c r="A355" s="100">
        <v>57085</v>
      </c>
      <c r="B355" s="137" t="s">
        <v>7</v>
      </c>
      <c r="C355" s="137" t="s">
        <v>410</v>
      </c>
      <c r="D355" s="6">
        <v>1062</v>
      </c>
      <c r="E355" s="7">
        <v>5</v>
      </c>
      <c r="F355" s="139" t="s">
        <v>115</v>
      </c>
      <c r="G355" s="8"/>
      <c r="H355" s="4"/>
      <c r="I355" s="4"/>
      <c r="J355" s="8"/>
      <c r="K355" s="8"/>
      <c r="L355" s="8"/>
      <c r="M355" s="8"/>
    </row>
    <row r="356" spans="1:13" s="9" customFormat="1" x14ac:dyDescent="0.25">
      <c r="A356" s="173">
        <v>57086</v>
      </c>
      <c r="B356" s="174" t="s">
        <v>7</v>
      </c>
      <c r="C356" s="175" t="s">
        <v>411</v>
      </c>
      <c r="D356" s="6">
        <v>1224.5</v>
      </c>
      <c r="E356" s="7">
        <v>5</v>
      </c>
      <c r="F356" s="176" t="s">
        <v>412</v>
      </c>
      <c r="G356" s="8"/>
      <c r="H356" s="4"/>
      <c r="I356" s="4"/>
      <c r="J356" s="8"/>
      <c r="K356" s="8"/>
      <c r="L356" s="8"/>
      <c r="M356" s="8"/>
    </row>
    <row r="357" spans="1:13" s="9" customFormat="1" x14ac:dyDescent="0.25">
      <c r="A357" s="173"/>
      <c r="B357" s="174"/>
      <c r="C357" s="175"/>
      <c r="D357" s="6">
        <v>1011.5</v>
      </c>
      <c r="E357" s="7">
        <v>4</v>
      </c>
      <c r="F357" s="176"/>
      <c r="G357" s="8"/>
      <c r="H357" s="4"/>
      <c r="I357" s="4"/>
      <c r="J357" s="8"/>
      <c r="K357" s="8"/>
      <c r="L357" s="8"/>
      <c r="M357" s="8"/>
    </row>
    <row r="358" spans="1:13" s="9" customFormat="1" ht="25.5" x14ac:dyDescent="0.25">
      <c r="A358" s="100">
        <v>57087</v>
      </c>
      <c r="B358" s="137" t="s">
        <v>7</v>
      </c>
      <c r="C358" s="137" t="s">
        <v>413</v>
      </c>
      <c r="D358" s="6">
        <v>640</v>
      </c>
      <c r="E358" s="7">
        <v>4</v>
      </c>
      <c r="F358" s="139" t="s">
        <v>414</v>
      </c>
      <c r="G358" s="8"/>
      <c r="H358" s="4"/>
      <c r="I358" s="4"/>
      <c r="J358" s="8"/>
      <c r="K358" s="8"/>
      <c r="L358" s="8"/>
      <c r="M358" s="8"/>
    </row>
    <row r="359" spans="1:13" s="9" customFormat="1" ht="25.5" x14ac:dyDescent="0.25">
      <c r="A359" s="100">
        <v>57088</v>
      </c>
      <c r="B359" s="137" t="s">
        <v>7</v>
      </c>
      <c r="C359" s="137" t="s">
        <v>415</v>
      </c>
      <c r="D359" s="6">
        <v>485</v>
      </c>
      <c r="E359" s="7">
        <v>5</v>
      </c>
      <c r="F359" s="139" t="s">
        <v>416</v>
      </c>
      <c r="G359" s="8"/>
      <c r="H359" s="4"/>
      <c r="I359" s="4"/>
      <c r="J359" s="8"/>
      <c r="K359" s="8"/>
      <c r="L359" s="8"/>
      <c r="M359" s="8"/>
    </row>
    <row r="360" spans="1:13" s="9" customFormat="1" x14ac:dyDescent="0.25">
      <c r="A360" s="173">
        <v>57089</v>
      </c>
      <c r="B360" s="174" t="s">
        <v>7</v>
      </c>
      <c r="C360" s="175" t="s">
        <v>417</v>
      </c>
      <c r="D360" s="6">
        <v>185.8</v>
      </c>
      <c r="E360" s="7">
        <v>5</v>
      </c>
      <c r="F360" s="176" t="s">
        <v>418</v>
      </c>
      <c r="G360" s="8"/>
      <c r="H360" s="4"/>
      <c r="I360" s="4"/>
      <c r="J360" s="8"/>
      <c r="K360" s="8"/>
      <c r="L360" s="8"/>
      <c r="M360" s="8"/>
    </row>
    <row r="361" spans="1:13" s="9" customFormat="1" x14ac:dyDescent="0.25">
      <c r="A361" s="173"/>
      <c r="B361" s="174"/>
      <c r="C361" s="175"/>
      <c r="D361" s="6">
        <v>221.2</v>
      </c>
      <c r="E361" s="7">
        <v>4</v>
      </c>
      <c r="F361" s="176"/>
      <c r="G361" s="8"/>
      <c r="H361" s="4"/>
      <c r="I361" s="4"/>
      <c r="J361" s="8"/>
      <c r="K361" s="8"/>
      <c r="L361" s="8"/>
      <c r="M361" s="8"/>
    </row>
    <row r="362" spans="1:13" s="9" customFormat="1" ht="25.5" x14ac:dyDescent="0.25">
      <c r="A362" s="100">
        <v>57090</v>
      </c>
      <c r="B362" s="137" t="s">
        <v>7</v>
      </c>
      <c r="C362" s="137" t="s">
        <v>419</v>
      </c>
      <c r="D362" s="6">
        <v>508</v>
      </c>
      <c r="E362" s="7">
        <v>5</v>
      </c>
      <c r="F362" s="139" t="s">
        <v>115</v>
      </c>
      <c r="G362" s="8"/>
      <c r="H362" s="4"/>
      <c r="I362" s="4"/>
      <c r="J362" s="8"/>
      <c r="K362" s="8"/>
      <c r="L362" s="8"/>
      <c r="M362" s="8"/>
    </row>
    <row r="363" spans="1:13" s="9" customFormat="1" x14ac:dyDescent="0.25">
      <c r="A363" s="173">
        <v>57091</v>
      </c>
      <c r="B363" s="174" t="s">
        <v>7</v>
      </c>
      <c r="C363" s="175" t="s">
        <v>420</v>
      </c>
      <c r="D363" s="6">
        <v>431</v>
      </c>
      <c r="E363" s="7">
        <v>5</v>
      </c>
      <c r="F363" s="176" t="s">
        <v>421</v>
      </c>
      <c r="G363" s="8"/>
      <c r="H363" s="4"/>
      <c r="I363" s="4"/>
      <c r="J363" s="8"/>
      <c r="K363" s="8"/>
      <c r="L363" s="8"/>
      <c r="M363" s="8"/>
    </row>
    <row r="364" spans="1:13" s="9" customFormat="1" x14ac:dyDescent="0.25">
      <c r="A364" s="173"/>
      <c r="B364" s="174"/>
      <c r="C364" s="175"/>
      <c r="D364" s="6">
        <v>454.5</v>
      </c>
      <c r="E364" s="7">
        <v>4</v>
      </c>
      <c r="F364" s="176"/>
      <c r="G364" s="8"/>
      <c r="H364" s="4"/>
      <c r="I364" s="4"/>
      <c r="J364" s="8"/>
      <c r="K364" s="8"/>
      <c r="L364" s="8"/>
      <c r="M364" s="8"/>
    </row>
    <row r="365" spans="1:13" s="9" customFormat="1" ht="25.5" x14ac:dyDescent="0.25">
      <c r="A365" s="100">
        <v>57092</v>
      </c>
      <c r="B365" s="137" t="s">
        <v>7</v>
      </c>
      <c r="C365" s="137" t="s">
        <v>422</v>
      </c>
      <c r="D365" s="6">
        <v>710</v>
      </c>
      <c r="E365" s="7">
        <v>5</v>
      </c>
      <c r="F365" s="139" t="s">
        <v>115</v>
      </c>
      <c r="G365" s="8"/>
      <c r="H365" s="4"/>
      <c r="I365" s="4"/>
      <c r="J365" s="8"/>
      <c r="K365" s="8"/>
      <c r="L365" s="8"/>
      <c r="M365" s="8"/>
    </row>
    <row r="366" spans="1:13" s="9" customFormat="1" ht="25.5" x14ac:dyDescent="0.25">
      <c r="A366" s="100">
        <v>57094</v>
      </c>
      <c r="B366" s="137" t="s">
        <v>7</v>
      </c>
      <c r="C366" s="137" t="s">
        <v>423</v>
      </c>
      <c r="D366" s="6">
        <v>265</v>
      </c>
      <c r="E366" s="7">
        <v>5</v>
      </c>
      <c r="F366" s="139" t="s">
        <v>115</v>
      </c>
      <c r="G366" s="8"/>
      <c r="H366" s="4"/>
      <c r="I366" s="4"/>
      <c r="J366" s="8"/>
      <c r="K366" s="8"/>
      <c r="L366" s="8"/>
      <c r="M366" s="8"/>
    </row>
    <row r="367" spans="1:13" s="9" customFormat="1" x14ac:dyDescent="0.25">
      <c r="A367" s="173">
        <v>57096</v>
      </c>
      <c r="B367" s="174" t="s">
        <v>7</v>
      </c>
      <c r="C367" s="175" t="s">
        <v>424</v>
      </c>
      <c r="D367" s="6">
        <v>192</v>
      </c>
      <c r="E367" s="7">
        <v>5</v>
      </c>
      <c r="F367" s="176" t="s">
        <v>425</v>
      </c>
      <c r="G367" s="8"/>
      <c r="H367" s="4"/>
      <c r="I367" s="4"/>
      <c r="J367" s="8"/>
      <c r="K367" s="8"/>
      <c r="L367" s="8"/>
      <c r="M367" s="8"/>
    </row>
    <row r="368" spans="1:13" s="9" customFormat="1" x14ac:dyDescent="0.25">
      <c r="A368" s="173"/>
      <c r="B368" s="174"/>
      <c r="C368" s="175"/>
      <c r="D368" s="6">
        <v>838</v>
      </c>
      <c r="E368" s="7">
        <v>5</v>
      </c>
      <c r="F368" s="176"/>
      <c r="G368" s="8"/>
      <c r="H368" s="4"/>
      <c r="I368" s="4"/>
      <c r="J368" s="8"/>
      <c r="K368" s="8"/>
      <c r="L368" s="8"/>
      <c r="M368" s="8"/>
    </row>
    <row r="369" spans="1:13" s="9" customFormat="1" ht="25.5" x14ac:dyDescent="0.25">
      <c r="A369" s="100">
        <v>57098</v>
      </c>
      <c r="B369" s="137" t="s">
        <v>7</v>
      </c>
      <c r="C369" s="137" t="s">
        <v>426</v>
      </c>
      <c r="D369" s="6">
        <v>1395</v>
      </c>
      <c r="E369" s="7">
        <v>5</v>
      </c>
      <c r="F369" s="139" t="s">
        <v>115</v>
      </c>
      <c r="G369" s="8"/>
      <c r="H369" s="4"/>
      <c r="I369" s="4"/>
      <c r="J369" s="8"/>
      <c r="K369" s="8"/>
      <c r="L369" s="8"/>
      <c r="M369" s="8"/>
    </row>
    <row r="370" spans="1:13" s="9" customFormat="1" ht="25.5" x14ac:dyDescent="0.25">
      <c r="A370" s="100">
        <v>57099</v>
      </c>
      <c r="B370" s="137" t="s">
        <v>7</v>
      </c>
      <c r="C370" s="137" t="s">
        <v>427</v>
      </c>
      <c r="D370" s="6">
        <v>216</v>
      </c>
      <c r="E370" s="7">
        <v>5</v>
      </c>
      <c r="F370" s="139" t="s">
        <v>115</v>
      </c>
      <c r="G370" s="8"/>
      <c r="H370" s="4"/>
      <c r="I370" s="4"/>
      <c r="J370" s="8"/>
      <c r="K370" s="8"/>
      <c r="L370" s="8"/>
      <c r="M370" s="8"/>
    </row>
    <row r="371" spans="1:13" s="9" customFormat="1" x14ac:dyDescent="0.25">
      <c r="A371" s="173">
        <v>57113</v>
      </c>
      <c r="B371" s="174" t="s">
        <v>7</v>
      </c>
      <c r="C371" s="175" t="s">
        <v>428</v>
      </c>
      <c r="D371" s="6">
        <v>475.66</v>
      </c>
      <c r="E371" s="7">
        <v>3</v>
      </c>
      <c r="F371" s="139" t="s">
        <v>277</v>
      </c>
      <c r="G371" s="8"/>
      <c r="H371" s="4"/>
      <c r="I371" s="4"/>
      <c r="J371" s="8"/>
      <c r="K371" s="8"/>
      <c r="L371" s="8"/>
      <c r="M371" s="8"/>
    </row>
    <row r="372" spans="1:13" s="9" customFormat="1" x14ac:dyDescent="0.25">
      <c r="A372" s="173"/>
      <c r="B372" s="174"/>
      <c r="C372" s="175"/>
      <c r="D372" s="6">
        <v>74.34</v>
      </c>
      <c r="E372" s="7">
        <v>5</v>
      </c>
      <c r="F372" s="139" t="s">
        <v>115</v>
      </c>
      <c r="G372" s="8"/>
      <c r="H372" s="4"/>
      <c r="I372" s="4"/>
      <c r="J372" s="8"/>
      <c r="K372" s="8"/>
      <c r="L372" s="8"/>
      <c r="M372" s="8"/>
    </row>
    <row r="373" spans="1:13" s="9" customFormat="1" ht="25.5" x14ac:dyDescent="0.25">
      <c r="A373" s="100">
        <v>57114</v>
      </c>
      <c r="B373" s="137" t="s">
        <v>7</v>
      </c>
      <c r="C373" s="137" t="s">
        <v>429</v>
      </c>
      <c r="D373" s="6">
        <v>1005</v>
      </c>
      <c r="E373" s="7">
        <v>5</v>
      </c>
      <c r="F373" s="139" t="s">
        <v>115</v>
      </c>
      <c r="G373" s="8"/>
      <c r="H373" s="4"/>
      <c r="I373" s="4"/>
      <c r="J373" s="8"/>
      <c r="K373" s="8"/>
      <c r="L373" s="8"/>
      <c r="M373" s="8"/>
    </row>
    <row r="374" spans="1:13" s="9" customFormat="1" ht="25.5" x14ac:dyDescent="0.25">
      <c r="A374" s="100">
        <v>57115</v>
      </c>
      <c r="B374" s="137" t="s">
        <v>7</v>
      </c>
      <c r="C374" s="137" t="s">
        <v>430</v>
      </c>
      <c r="D374" s="6">
        <v>390</v>
      </c>
      <c r="E374" s="7">
        <v>5</v>
      </c>
      <c r="F374" s="139" t="s">
        <v>115</v>
      </c>
      <c r="G374" s="8"/>
      <c r="H374" s="4"/>
      <c r="I374" s="4"/>
      <c r="J374" s="8"/>
      <c r="K374" s="8"/>
      <c r="L374" s="8"/>
      <c r="M374" s="8"/>
    </row>
    <row r="375" spans="1:13" s="9" customFormat="1" ht="25.5" x14ac:dyDescent="0.25">
      <c r="A375" s="100">
        <v>57116</v>
      </c>
      <c r="B375" s="137" t="s">
        <v>7</v>
      </c>
      <c r="C375" s="137" t="s">
        <v>431</v>
      </c>
      <c r="D375" s="6">
        <v>840</v>
      </c>
      <c r="E375" s="7">
        <v>4</v>
      </c>
      <c r="F375" s="139" t="s">
        <v>134</v>
      </c>
      <c r="G375" s="8"/>
      <c r="H375" s="4"/>
      <c r="I375" s="4"/>
      <c r="J375" s="8"/>
      <c r="K375" s="8"/>
      <c r="L375" s="8"/>
      <c r="M375" s="8"/>
    </row>
    <row r="376" spans="1:13" s="9" customFormat="1" ht="25.5" x14ac:dyDescent="0.25">
      <c r="A376" s="100">
        <v>57117</v>
      </c>
      <c r="B376" s="137" t="s">
        <v>7</v>
      </c>
      <c r="C376" s="137" t="s">
        <v>432</v>
      </c>
      <c r="D376" s="6">
        <v>300</v>
      </c>
      <c r="E376" s="7">
        <v>5</v>
      </c>
      <c r="F376" s="139" t="s">
        <v>159</v>
      </c>
      <c r="G376" s="8"/>
      <c r="H376" s="4"/>
      <c r="I376" s="4"/>
      <c r="J376" s="8"/>
      <c r="K376" s="8"/>
      <c r="L376" s="8"/>
      <c r="M376" s="8"/>
    </row>
    <row r="377" spans="1:13" s="9" customFormat="1" x14ac:dyDescent="0.25">
      <c r="A377" s="173">
        <v>57118</v>
      </c>
      <c r="B377" s="174" t="s">
        <v>7</v>
      </c>
      <c r="C377" s="182" t="s">
        <v>433</v>
      </c>
      <c r="D377" s="6">
        <v>1014</v>
      </c>
      <c r="E377" s="7">
        <v>4</v>
      </c>
      <c r="F377" s="176" t="s">
        <v>434</v>
      </c>
      <c r="G377" s="8"/>
      <c r="H377" s="4"/>
      <c r="I377" s="4"/>
      <c r="J377" s="8"/>
      <c r="K377" s="8"/>
      <c r="L377" s="8"/>
      <c r="M377" s="8"/>
    </row>
    <row r="378" spans="1:13" s="9" customFormat="1" x14ac:dyDescent="0.25">
      <c r="A378" s="173"/>
      <c r="B378" s="174"/>
      <c r="C378" s="183"/>
      <c r="D378" s="6">
        <v>636</v>
      </c>
      <c r="E378" s="7">
        <v>5</v>
      </c>
      <c r="F378" s="176"/>
      <c r="G378" s="8"/>
      <c r="H378" s="4"/>
      <c r="I378" s="4"/>
      <c r="J378" s="8"/>
      <c r="K378" s="8"/>
      <c r="L378" s="8"/>
      <c r="M378" s="8"/>
    </row>
    <row r="379" spans="1:13" s="9" customFormat="1" ht="25.5" x14ac:dyDescent="0.25">
      <c r="A379" s="100">
        <v>57119</v>
      </c>
      <c r="B379" s="137" t="s">
        <v>7</v>
      </c>
      <c r="C379" s="137" t="s">
        <v>435</v>
      </c>
      <c r="D379" s="6">
        <v>722</v>
      </c>
      <c r="E379" s="7">
        <v>5</v>
      </c>
      <c r="F379" s="139" t="s">
        <v>159</v>
      </c>
      <c r="G379" s="11"/>
      <c r="H379" s="4"/>
      <c r="I379" s="4"/>
      <c r="J379" s="8"/>
      <c r="K379" s="8"/>
      <c r="L379" s="8"/>
      <c r="M379" s="8"/>
    </row>
    <row r="380" spans="1:13" s="9" customFormat="1" ht="25.5" x14ac:dyDescent="0.25">
      <c r="A380" s="100">
        <v>57120</v>
      </c>
      <c r="B380" s="137" t="s">
        <v>7</v>
      </c>
      <c r="C380" s="137" t="s">
        <v>436</v>
      </c>
      <c r="D380" s="6">
        <v>820</v>
      </c>
      <c r="E380" s="7">
        <v>4</v>
      </c>
      <c r="F380" s="139" t="s">
        <v>134</v>
      </c>
      <c r="G380" s="8"/>
      <c r="H380" s="4"/>
      <c r="I380" s="4"/>
      <c r="J380" s="8"/>
      <c r="K380" s="8"/>
      <c r="L380" s="8"/>
      <c r="M380" s="8"/>
    </row>
    <row r="381" spans="1:13" s="9" customFormat="1" ht="25.5" x14ac:dyDescent="0.25">
      <c r="A381" s="100">
        <v>57121</v>
      </c>
      <c r="B381" s="137" t="s">
        <v>7</v>
      </c>
      <c r="C381" s="137" t="s">
        <v>437</v>
      </c>
      <c r="D381" s="6">
        <v>338</v>
      </c>
      <c r="E381" s="7">
        <v>5</v>
      </c>
      <c r="F381" s="139" t="s">
        <v>438</v>
      </c>
      <c r="G381" s="8"/>
      <c r="H381" s="4"/>
      <c r="I381" s="4"/>
      <c r="J381" s="8"/>
      <c r="K381" s="8"/>
      <c r="L381" s="8"/>
      <c r="M381" s="8"/>
    </row>
    <row r="382" spans="1:13" s="9" customFormat="1" ht="25.5" x14ac:dyDescent="0.25">
      <c r="A382" s="100">
        <v>57123</v>
      </c>
      <c r="B382" s="137" t="s">
        <v>7</v>
      </c>
      <c r="C382" s="137" t="s">
        <v>439</v>
      </c>
      <c r="D382" s="6">
        <v>796</v>
      </c>
      <c r="E382" s="7">
        <v>5</v>
      </c>
      <c r="F382" s="139" t="s">
        <v>115</v>
      </c>
      <c r="G382" s="8"/>
      <c r="H382" s="4"/>
      <c r="I382" s="4"/>
      <c r="J382" s="8"/>
      <c r="K382" s="8"/>
      <c r="L382" s="8"/>
      <c r="M382" s="8"/>
    </row>
    <row r="383" spans="1:13" s="9" customFormat="1" ht="25.5" x14ac:dyDescent="0.25">
      <c r="A383" s="100">
        <v>57124</v>
      </c>
      <c r="B383" s="137" t="s">
        <v>7</v>
      </c>
      <c r="C383" s="137" t="s">
        <v>440</v>
      </c>
      <c r="D383" s="6">
        <v>236.4</v>
      </c>
      <c r="E383" s="7">
        <v>5</v>
      </c>
      <c r="F383" s="139" t="s">
        <v>115</v>
      </c>
      <c r="G383" s="8"/>
      <c r="H383" s="4"/>
      <c r="I383" s="4"/>
      <c r="J383" s="8"/>
      <c r="K383" s="8"/>
      <c r="L383" s="8"/>
      <c r="M383" s="8"/>
    </row>
    <row r="384" spans="1:13" s="9" customFormat="1" ht="25.5" x14ac:dyDescent="0.25">
      <c r="A384" s="100">
        <v>57125</v>
      </c>
      <c r="B384" s="137" t="s">
        <v>7</v>
      </c>
      <c r="C384" s="137" t="s">
        <v>441</v>
      </c>
      <c r="D384" s="6">
        <v>547</v>
      </c>
      <c r="E384" s="7">
        <v>5</v>
      </c>
      <c r="F384" s="139" t="s">
        <v>115</v>
      </c>
      <c r="G384" s="8"/>
      <c r="H384" s="4"/>
      <c r="I384" s="4"/>
      <c r="J384" s="8"/>
      <c r="K384" s="8"/>
      <c r="L384" s="8"/>
      <c r="M384" s="8"/>
    </row>
    <row r="385" spans="1:13" s="9" customFormat="1" ht="25.5" x14ac:dyDescent="0.25">
      <c r="A385" s="100">
        <v>57126</v>
      </c>
      <c r="B385" s="137" t="s">
        <v>7</v>
      </c>
      <c r="C385" s="137" t="s">
        <v>442</v>
      </c>
      <c r="D385" s="6">
        <v>373</v>
      </c>
      <c r="E385" s="7">
        <v>5</v>
      </c>
      <c r="F385" s="139" t="s">
        <v>115</v>
      </c>
      <c r="G385" s="8"/>
      <c r="H385" s="4"/>
      <c r="I385" s="4"/>
      <c r="J385" s="8"/>
      <c r="K385" s="8"/>
      <c r="L385" s="8"/>
      <c r="M385" s="8"/>
    </row>
    <row r="386" spans="1:13" s="9" customFormat="1" ht="25.5" x14ac:dyDescent="0.25">
      <c r="A386" s="100">
        <v>57127</v>
      </c>
      <c r="B386" s="137" t="s">
        <v>7</v>
      </c>
      <c r="C386" s="137" t="s">
        <v>443</v>
      </c>
      <c r="D386" s="6">
        <v>911</v>
      </c>
      <c r="E386" s="7">
        <v>5</v>
      </c>
      <c r="F386" s="139" t="s">
        <v>115</v>
      </c>
      <c r="G386" s="8"/>
      <c r="H386" s="4"/>
      <c r="I386" s="4"/>
      <c r="J386" s="8"/>
      <c r="K386" s="8"/>
      <c r="L386" s="8"/>
      <c r="M386" s="8"/>
    </row>
    <row r="387" spans="1:13" s="9" customFormat="1" ht="25.5" x14ac:dyDescent="0.25">
      <c r="A387" s="100">
        <v>57129</v>
      </c>
      <c r="B387" s="137" t="s">
        <v>7</v>
      </c>
      <c r="C387" s="137" t="s">
        <v>444</v>
      </c>
      <c r="D387" s="6">
        <v>400</v>
      </c>
      <c r="E387" s="7">
        <v>5</v>
      </c>
      <c r="F387" s="139" t="s">
        <v>115</v>
      </c>
      <c r="G387" s="8"/>
      <c r="H387" s="4"/>
      <c r="I387" s="4"/>
      <c r="J387" s="8"/>
      <c r="K387" s="8"/>
      <c r="L387" s="8"/>
      <c r="M387" s="8"/>
    </row>
    <row r="388" spans="1:13" s="9" customFormat="1" ht="25.5" x14ac:dyDescent="0.25">
      <c r="A388" s="100">
        <v>57130</v>
      </c>
      <c r="B388" s="137" t="s">
        <v>7</v>
      </c>
      <c r="C388" s="137" t="s">
        <v>445</v>
      </c>
      <c r="D388" s="6">
        <v>300</v>
      </c>
      <c r="E388" s="7">
        <v>5</v>
      </c>
      <c r="F388" s="139" t="s">
        <v>159</v>
      </c>
      <c r="G388" s="8"/>
      <c r="H388" s="4"/>
      <c r="I388" s="4"/>
      <c r="J388" s="8"/>
      <c r="K388" s="8"/>
      <c r="L388" s="8"/>
      <c r="M388" s="8"/>
    </row>
    <row r="389" spans="1:13" s="9" customFormat="1" ht="25.5" x14ac:dyDescent="0.25">
      <c r="A389" s="100">
        <v>57131</v>
      </c>
      <c r="B389" s="137" t="s">
        <v>7</v>
      </c>
      <c r="C389" s="137" t="s">
        <v>446</v>
      </c>
      <c r="D389" s="6">
        <v>760</v>
      </c>
      <c r="E389" s="7">
        <v>4</v>
      </c>
      <c r="F389" s="139" t="s">
        <v>238</v>
      </c>
      <c r="G389" s="8"/>
      <c r="H389" s="4"/>
      <c r="I389" s="4"/>
      <c r="J389" s="8"/>
      <c r="K389" s="8"/>
      <c r="L389" s="8"/>
      <c r="M389" s="8"/>
    </row>
    <row r="390" spans="1:13" s="9" customFormat="1" ht="25.5" x14ac:dyDescent="0.25">
      <c r="A390" s="100">
        <v>57132</v>
      </c>
      <c r="B390" s="137" t="s">
        <v>7</v>
      </c>
      <c r="C390" s="137" t="s">
        <v>447</v>
      </c>
      <c r="D390" s="6">
        <v>445.8</v>
      </c>
      <c r="E390" s="7">
        <v>5</v>
      </c>
      <c r="F390" s="139" t="s">
        <v>115</v>
      </c>
      <c r="G390" s="8"/>
      <c r="H390" s="4"/>
      <c r="I390" s="4"/>
      <c r="J390" s="8"/>
      <c r="K390" s="8"/>
      <c r="L390" s="8"/>
      <c r="M390" s="8"/>
    </row>
    <row r="391" spans="1:13" s="9" customFormat="1" ht="25.5" x14ac:dyDescent="0.25">
      <c r="A391" s="100">
        <v>57133</v>
      </c>
      <c r="B391" s="137" t="s">
        <v>7</v>
      </c>
      <c r="C391" s="137" t="s">
        <v>448</v>
      </c>
      <c r="D391" s="6">
        <v>500</v>
      </c>
      <c r="E391" s="7">
        <v>5</v>
      </c>
      <c r="F391" s="139" t="s">
        <v>115</v>
      </c>
      <c r="G391" s="8"/>
      <c r="H391" s="4"/>
      <c r="I391" s="4"/>
      <c r="J391" s="8"/>
      <c r="K391" s="8"/>
      <c r="L391" s="8"/>
      <c r="M391" s="8"/>
    </row>
    <row r="392" spans="1:13" s="9" customFormat="1" ht="25.5" x14ac:dyDescent="0.25">
      <c r="A392" s="100">
        <v>57134</v>
      </c>
      <c r="B392" s="137" t="s">
        <v>7</v>
      </c>
      <c r="C392" s="137" t="s">
        <v>449</v>
      </c>
      <c r="D392" s="6">
        <v>642</v>
      </c>
      <c r="E392" s="7">
        <v>5</v>
      </c>
      <c r="F392" s="139" t="s">
        <v>450</v>
      </c>
      <c r="G392" s="8"/>
      <c r="H392" s="4"/>
      <c r="I392" s="4"/>
      <c r="J392" s="8"/>
      <c r="K392" s="8"/>
      <c r="L392" s="8"/>
      <c r="M392" s="8"/>
    </row>
    <row r="393" spans="1:13" s="9" customFormat="1" ht="25.5" x14ac:dyDescent="0.25">
      <c r="A393" s="100">
        <v>57135</v>
      </c>
      <c r="B393" s="137" t="s">
        <v>7</v>
      </c>
      <c r="C393" s="137" t="s">
        <v>451</v>
      </c>
      <c r="D393" s="6">
        <v>916</v>
      </c>
      <c r="E393" s="7">
        <v>5</v>
      </c>
      <c r="F393" s="139" t="s">
        <v>115</v>
      </c>
      <c r="G393" s="8"/>
      <c r="H393" s="4"/>
      <c r="I393" s="4"/>
      <c r="J393" s="8"/>
      <c r="K393" s="8"/>
      <c r="L393" s="8"/>
      <c r="M393" s="8"/>
    </row>
    <row r="394" spans="1:13" s="9" customFormat="1" ht="25.5" x14ac:dyDescent="0.25">
      <c r="A394" s="100">
        <v>57136</v>
      </c>
      <c r="B394" s="137" t="s">
        <v>7</v>
      </c>
      <c r="C394" s="137" t="s">
        <v>452</v>
      </c>
      <c r="D394" s="6">
        <v>730</v>
      </c>
      <c r="E394" s="7">
        <v>5</v>
      </c>
      <c r="F394" s="139" t="s">
        <v>115</v>
      </c>
      <c r="G394" s="8"/>
      <c r="H394" s="4"/>
      <c r="I394" s="4"/>
      <c r="J394" s="8"/>
      <c r="K394" s="8"/>
      <c r="L394" s="8"/>
      <c r="M394" s="8"/>
    </row>
    <row r="395" spans="1:13" s="9" customFormat="1" ht="25.5" x14ac:dyDescent="0.25">
      <c r="A395" s="100">
        <v>57137</v>
      </c>
      <c r="B395" s="137" t="s">
        <v>7</v>
      </c>
      <c r="C395" s="137" t="s">
        <v>453</v>
      </c>
      <c r="D395" s="6">
        <v>452</v>
      </c>
      <c r="E395" s="7">
        <v>5</v>
      </c>
      <c r="F395" s="139" t="s">
        <v>115</v>
      </c>
      <c r="G395" s="8"/>
      <c r="H395" s="4"/>
      <c r="I395" s="4"/>
      <c r="J395" s="8"/>
      <c r="K395" s="8"/>
      <c r="L395" s="8"/>
      <c r="M395" s="8"/>
    </row>
    <row r="396" spans="1:13" s="9" customFormat="1" ht="25.5" x14ac:dyDescent="0.25">
      <c r="A396" s="100">
        <v>57138</v>
      </c>
      <c r="B396" s="137" t="s">
        <v>7</v>
      </c>
      <c r="C396" s="137" t="s">
        <v>454</v>
      </c>
      <c r="D396" s="6">
        <v>810</v>
      </c>
      <c r="E396" s="7">
        <v>5</v>
      </c>
      <c r="F396" s="139" t="s">
        <v>455</v>
      </c>
      <c r="G396" s="8"/>
      <c r="H396" s="4"/>
      <c r="I396" s="4"/>
      <c r="J396" s="8"/>
      <c r="K396" s="8"/>
      <c r="L396" s="8"/>
      <c r="M396" s="8"/>
    </row>
    <row r="397" spans="1:13" s="9" customFormat="1" ht="25.5" x14ac:dyDescent="0.25">
      <c r="A397" s="100">
        <v>57139</v>
      </c>
      <c r="B397" s="137" t="s">
        <v>7</v>
      </c>
      <c r="C397" s="137" t="s">
        <v>456</v>
      </c>
      <c r="D397" s="6">
        <v>203</v>
      </c>
      <c r="E397" s="7">
        <v>5</v>
      </c>
      <c r="F397" s="139" t="s">
        <v>115</v>
      </c>
      <c r="G397" s="8"/>
      <c r="H397" s="4"/>
      <c r="I397" s="4"/>
      <c r="J397" s="8"/>
      <c r="K397" s="8"/>
      <c r="L397" s="8"/>
      <c r="M397" s="8"/>
    </row>
    <row r="398" spans="1:13" s="9" customFormat="1" ht="25.5" x14ac:dyDescent="0.25">
      <c r="A398" s="100">
        <v>57140</v>
      </c>
      <c r="B398" s="137" t="s">
        <v>7</v>
      </c>
      <c r="C398" s="137" t="s">
        <v>457</v>
      </c>
      <c r="D398" s="6">
        <v>528</v>
      </c>
      <c r="E398" s="7">
        <v>5</v>
      </c>
      <c r="F398" s="139" t="s">
        <v>115</v>
      </c>
      <c r="G398" s="8"/>
      <c r="H398" s="4"/>
      <c r="I398" s="4"/>
      <c r="J398" s="8"/>
      <c r="K398" s="8"/>
      <c r="L398" s="8"/>
      <c r="M398" s="8"/>
    </row>
    <row r="399" spans="1:13" s="9" customFormat="1" ht="25.5" x14ac:dyDescent="0.25">
      <c r="A399" s="100">
        <v>57141</v>
      </c>
      <c r="B399" s="137" t="s">
        <v>7</v>
      </c>
      <c r="C399" s="137" t="s">
        <v>458</v>
      </c>
      <c r="D399" s="6">
        <v>500</v>
      </c>
      <c r="E399" s="7">
        <v>5</v>
      </c>
      <c r="F399" s="139" t="s">
        <v>115</v>
      </c>
      <c r="G399" s="8"/>
      <c r="H399" s="4"/>
      <c r="I399" s="4"/>
      <c r="J399" s="8"/>
      <c r="K399" s="8"/>
      <c r="L399" s="8"/>
      <c r="M399" s="8"/>
    </row>
    <row r="400" spans="1:13" s="9" customFormat="1" ht="25.5" x14ac:dyDescent="0.25">
      <c r="A400" s="100">
        <v>57142</v>
      </c>
      <c r="B400" s="137" t="s">
        <v>7</v>
      </c>
      <c r="C400" s="137" t="s">
        <v>459</v>
      </c>
      <c r="D400" s="6">
        <v>709</v>
      </c>
      <c r="E400" s="7">
        <v>4</v>
      </c>
      <c r="F400" s="139" t="s">
        <v>108</v>
      </c>
      <c r="G400" s="8"/>
      <c r="H400" s="4"/>
      <c r="I400" s="4"/>
      <c r="J400" s="8"/>
      <c r="K400" s="8"/>
      <c r="L400" s="8"/>
      <c r="M400" s="8"/>
    </row>
    <row r="401" spans="1:13" s="9" customFormat="1" ht="25.5" x14ac:dyDescent="0.25">
      <c r="A401" s="100">
        <v>57143</v>
      </c>
      <c r="B401" s="137" t="s">
        <v>7</v>
      </c>
      <c r="C401" s="137" t="s">
        <v>460</v>
      </c>
      <c r="D401" s="6">
        <v>130</v>
      </c>
      <c r="E401" s="7">
        <v>5</v>
      </c>
      <c r="F401" s="139" t="s">
        <v>115</v>
      </c>
      <c r="G401" s="8"/>
      <c r="H401" s="4"/>
      <c r="I401" s="4"/>
      <c r="J401" s="8"/>
      <c r="K401" s="8"/>
      <c r="L401" s="8"/>
      <c r="M401" s="8"/>
    </row>
    <row r="402" spans="1:13" s="9" customFormat="1" ht="38.25" x14ac:dyDescent="0.25">
      <c r="A402" s="100">
        <v>57144</v>
      </c>
      <c r="B402" s="137" t="s">
        <v>7</v>
      </c>
      <c r="C402" s="137" t="s">
        <v>461</v>
      </c>
      <c r="D402" s="6">
        <v>208</v>
      </c>
      <c r="E402" s="7">
        <v>5</v>
      </c>
      <c r="F402" s="139" t="s">
        <v>462</v>
      </c>
      <c r="G402" s="8"/>
      <c r="H402" s="4"/>
      <c r="I402" s="4"/>
      <c r="J402" s="8"/>
      <c r="K402" s="8"/>
      <c r="L402" s="8"/>
      <c r="M402" s="8"/>
    </row>
    <row r="403" spans="1:13" s="9" customFormat="1" ht="17.25" customHeight="1" x14ac:dyDescent="0.25">
      <c r="A403" s="173">
        <v>57145</v>
      </c>
      <c r="B403" s="174" t="s">
        <v>7</v>
      </c>
      <c r="C403" s="182" t="s">
        <v>463</v>
      </c>
      <c r="D403" s="6">
        <v>451.5</v>
      </c>
      <c r="E403" s="7">
        <v>5</v>
      </c>
      <c r="F403" s="176" t="s">
        <v>464</v>
      </c>
      <c r="G403" s="8"/>
      <c r="H403" s="4"/>
      <c r="I403" s="4"/>
      <c r="J403" s="8"/>
      <c r="K403" s="8"/>
      <c r="L403" s="8"/>
      <c r="M403" s="8"/>
    </row>
    <row r="404" spans="1:13" s="9" customFormat="1" ht="19.5" customHeight="1" x14ac:dyDescent="0.25">
      <c r="A404" s="173"/>
      <c r="B404" s="174"/>
      <c r="C404" s="183"/>
      <c r="D404" s="6">
        <v>131</v>
      </c>
      <c r="E404" s="7">
        <v>4</v>
      </c>
      <c r="F404" s="176"/>
      <c r="G404" s="8"/>
      <c r="H404" s="4"/>
      <c r="I404" s="4"/>
      <c r="J404" s="8"/>
      <c r="K404" s="8"/>
      <c r="L404" s="8"/>
      <c r="M404" s="8"/>
    </row>
    <row r="405" spans="1:13" s="9" customFormat="1" ht="30" customHeight="1" x14ac:dyDescent="0.25">
      <c r="A405" s="100">
        <v>57146</v>
      </c>
      <c r="B405" s="137" t="s">
        <v>7</v>
      </c>
      <c r="C405" s="137" t="s">
        <v>465</v>
      </c>
      <c r="D405" s="6">
        <v>400</v>
      </c>
      <c r="E405" s="7">
        <v>5</v>
      </c>
      <c r="F405" s="139" t="s">
        <v>466</v>
      </c>
      <c r="G405" s="8"/>
      <c r="H405" s="4"/>
      <c r="I405" s="4"/>
      <c r="J405" s="8"/>
      <c r="K405" s="8"/>
      <c r="L405" s="8"/>
      <c r="M405" s="8"/>
    </row>
    <row r="406" spans="1:13" s="9" customFormat="1" ht="25.5" x14ac:dyDescent="0.25">
      <c r="A406" s="100">
        <v>57147</v>
      </c>
      <c r="B406" s="137" t="s">
        <v>7</v>
      </c>
      <c r="C406" s="137" t="s">
        <v>467</v>
      </c>
      <c r="D406" s="6">
        <v>920</v>
      </c>
      <c r="E406" s="7">
        <v>5</v>
      </c>
      <c r="F406" s="139" t="s">
        <v>115</v>
      </c>
      <c r="G406" s="8"/>
      <c r="H406" s="4"/>
      <c r="I406" s="4"/>
      <c r="J406" s="8"/>
      <c r="K406" s="8"/>
      <c r="L406" s="8"/>
      <c r="M406" s="8"/>
    </row>
    <row r="407" spans="1:13" s="9" customFormat="1" ht="25.5" x14ac:dyDescent="0.25">
      <c r="A407" s="100">
        <v>57148</v>
      </c>
      <c r="B407" s="137" t="s">
        <v>7</v>
      </c>
      <c r="C407" s="137" t="s">
        <v>468</v>
      </c>
      <c r="D407" s="6">
        <v>427</v>
      </c>
      <c r="E407" s="7">
        <v>5</v>
      </c>
      <c r="F407" s="139" t="s">
        <v>115</v>
      </c>
      <c r="G407" s="8"/>
      <c r="H407" s="4"/>
      <c r="I407" s="4"/>
      <c r="J407" s="8"/>
      <c r="K407" s="8"/>
      <c r="L407" s="8"/>
      <c r="M407" s="8"/>
    </row>
    <row r="408" spans="1:13" s="9" customFormat="1" ht="25.5" x14ac:dyDescent="0.25">
      <c r="A408" s="100">
        <v>57149</v>
      </c>
      <c r="B408" s="137" t="s">
        <v>7</v>
      </c>
      <c r="C408" s="137" t="s">
        <v>469</v>
      </c>
      <c r="D408" s="6">
        <v>1162</v>
      </c>
      <c r="E408" s="7">
        <v>5</v>
      </c>
      <c r="F408" s="139" t="s">
        <v>115</v>
      </c>
      <c r="G408" s="8"/>
      <c r="H408" s="4"/>
      <c r="I408" s="4"/>
      <c r="J408" s="8"/>
      <c r="K408" s="8"/>
      <c r="L408" s="8"/>
      <c r="M408" s="8"/>
    </row>
    <row r="409" spans="1:13" s="9" customFormat="1" ht="25.5" x14ac:dyDescent="0.25">
      <c r="A409" s="100">
        <v>57150</v>
      </c>
      <c r="B409" s="137" t="s">
        <v>7</v>
      </c>
      <c r="C409" s="137" t="s">
        <v>470</v>
      </c>
      <c r="D409" s="6">
        <v>486</v>
      </c>
      <c r="E409" s="7">
        <v>5</v>
      </c>
      <c r="F409" s="139" t="s">
        <v>115</v>
      </c>
      <c r="G409" s="8"/>
      <c r="H409" s="4"/>
      <c r="I409" s="4"/>
      <c r="J409" s="8"/>
      <c r="K409" s="8"/>
      <c r="L409" s="8"/>
      <c r="M409" s="8"/>
    </row>
    <row r="410" spans="1:13" s="9" customFormat="1" ht="25.5" x14ac:dyDescent="0.25">
      <c r="A410" s="100">
        <v>57151</v>
      </c>
      <c r="B410" s="137" t="s">
        <v>7</v>
      </c>
      <c r="C410" s="137" t="s">
        <v>471</v>
      </c>
      <c r="D410" s="6">
        <v>748</v>
      </c>
      <c r="E410" s="7">
        <v>5</v>
      </c>
      <c r="F410" s="139" t="s">
        <v>115</v>
      </c>
      <c r="G410" s="8"/>
      <c r="H410" s="4"/>
      <c r="I410" s="4"/>
      <c r="J410" s="8"/>
      <c r="K410" s="8"/>
      <c r="L410" s="8"/>
      <c r="M410" s="8"/>
    </row>
    <row r="411" spans="1:13" s="9" customFormat="1" ht="25.5" x14ac:dyDescent="0.25">
      <c r="A411" s="100">
        <v>57152</v>
      </c>
      <c r="B411" s="137" t="s">
        <v>7</v>
      </c>
      <c r="C411" s="137" t="s">
        <v>472</v>
      </c>
      <c r="D411" s="6">
        <v>178</v>
      </c>
      <c r="E411" s="7">
        <v>5</v>
      </c>
      <c r="F411" s="139" t="s">
        <v>115</v>
      </c>
      <c r="G411" s="8"/>
      <c r="H411" s="4"/>
      <c r="I411" s="4"/>
      <c r="J411" s="8"/>
      <c r="K411" s="8"/>
      <c r="L411" s="8"/>
      <c r="M411" s="8"/>
    </row>
    <row r="412" spans="1:13" s="9" customFormat="1" ht="25.5" x14ac:dyDescent="0.25">
      <c r="A412" s="100">
        <v>57153</v>
      </c>
      <c r="B412" s="137" t="s">
        <v>7</v>
      </c>
      <c r="C412" s="137" t="s">
        <v>473</v>
      </c>
      <c r="D412" s="6">
        <v>643.20000000000005</v>
      </c>
      <c r="E412" s="7">
        <v>5</v>
      </c>
      <c r="F412" s="139" t="s">
        <v>115</v>
      </c>
      <c r="G412" s="8"/>
      <c r="H412" s="4"/>
      <c r="I412" s="4"/>
      <c r="J412" s="8"/>
      <c r="K412" s="8"/>
      <c r="L412" s="8"/>
      <c r="M412" s="8"/>
    </row>
    <row r="413" spans="1:13" s="9" customFormat="1" ht="25.5" x14ac:dyDescent="0.25">
      <c r="A413" s="100">
        <v>57154</v>
      </c>
      <c r="B413" s="137" t="s">
        <v>7</v>
      </c>
      <c r="C413" s="137" t="s">
        <v>474</v>
      </c>
      <c r="D413" s="6">
        <v>1353</v>
      </c>
      <c r="E413" s="7">
        <v>4</v>
      </c>
      <c r="F413" s="139"/>
      <c r="G413" s="8"/>
      <c r="H413" s="4"/>
      <c r="I413" s="4"/>
      <c r="J413" s="8"/>
      <c r="K413" s="8"/>
      <c r="L413" s="8"/>
      <c r="M413" s="8"/>
    </row>
    <row r="414" spans="1:13" s="9" customFormat="1" ht="25.5" x14ac:dyDescent="0.25">
      <c r="A414" s="100">
        <v>57155</v>
      </c>
      <c r="B414" s="137" t="s">
        <v>7</v>
      </c>
      <c r="C414" s="137" t="s">
        <v>475</v>
      </c>
      <c r="D414" s="6">
        <v>695</v>
      </c>
      <c r="E414" s="7">
        <v>4</v>
      </c>
      <c r="F414" s="139" t="s">
        <v>277</v>
      </c>
      <c r="G414" s="8"/>
      <c r="H414" s="4"/>
      <c r="I414" s="4"/>
      <c r="J414" s="8"/>
      <c r="K414" s="8"/>
      <c r="L414" s="8"/>
      <c r="M414" s="8"/>
    </row>
    <row r="415" spans="1:13" s="9" customFormat="1" x14ac:dyDescent="0.25">
      <c r="A415" s="173">
        <v>57859</v>
      </c>
      <c r="B415" s="174" t="s">
        <v>7</v>
      </c>
      <c r="C415" s="195" t="s">
        <v>476</v>
      </c>
      <c r="D415" s="6">
        <f>473+580</f>
        <v>1053</v>
      </c>
      <c r="E415" s="7">
        <v>4</v>
      </c>
      <c r="F415" s="176" t="s">
        <v>477</v>
      </c>
      <c r="G415" s="8"/>
      <c r="H415" s="4"/>
      <c r="I415" s="4"/>
      <c r="J415" s="8"/>
      <c r="K415" s="8"/>
      <c r="L415" s="8"/>
      <c r="M415" s="8"/>
    </row>
    <row r="416" spans="1:13" s="9" customFormat="1" x14ac:dyDescent="0.25">
      <c r="A416" s="173"/>
      <c r="B416" s="174"/>
      <c r="C416" s="196"/>
      <c r="D416" s="6">
        <f>427+153-580</f>
        <v>0</v>
      </c>
      <c r="E416" s="7">
        <v>5</v>
      </c>
      <c r="F416" s="176"/>
      <c r="G416" s="8"/>
      <c r="H416" s="4"/>
      <c r="I416" s="4"/>
      <c r="J416" s="8"/>
      <c r="K416" s="8"/>
      <c r="L416" s="8"/>
      <c r="M416" s="8"/>
    </row>
    <row r="417" spans="1:13" s="9" customFormat="1" ht="25.5" x14ac:dyDescent="0.25">
      <c r="A417" s="100">
        <v>57860</v>
      </c>
      <c r="B417" s="137" t="s">
        <v>7</v>
      </c>
      <c r="C417" s="137" t="s">
        <v>478</v>
      </c>
      <c r="D417" s="6">
        <f>850+146</f>
        <v>996</v>
      </c>
      <c r="E417" s="7">
        <v>5</v>
      </c>
      <c r="F417" s="139" t="s">
        <v>479</v>
      </c>
      <c r="G417" s="8"/>
      <c r="H417" s="4"/>
      <c r="I417" s="4"/>
      <c r="J417" s="8"/>
      <c r="K417" s="8"/>
      <c r="L417" s="8"/>
      <c r="M417" s="8"/>
    </row>
    <row r="418" spans="1:13" s="9" customFormat="1" ht="25.5" x14ac:dyDescent="0.25">
      <c r="A418" s="100">
        <v>57861</v>
      </c>
      <c r="B418" s="137" t="s">
        <v>7</v>
      </c>
      <c r="C418" s="137" t="s">
        <v>480</v>
      </c>
      <c r="D418" s="6">
        <v>1097</v>
      </c>
      <c r="E418" s="7">
        <v>5</v>
      </c>
      <c r="F418" s="139" t="s">
        <v>477</v>
      </c>
      <c r="G418" s="8"/>
      <c r="H418" s="4"/>
      <c r="I418" s="4"/>
      <c r="J418" s="8"/>
      <c r="K418" s="8"/>
      <c r="L418" s="8"/>
      <c r="M418" s="8"/>
    </row>
    <row r="419" spans="1:13" s="9" customFormat="1" ht="25.5" x14ac:dyDescent="0.25">
      <c r="A419" s="100">
        <v>57862</v>
      </c>
      <c r="B419" s="137" t="s">
        <v>7</v>
      </c>
      <c r="C419" s="137" t="s">
        <v>481</v>
      </c>
      <c r="D419" s="6">
        <v>226</v>
      </c>
      <c r="E419" s="7">
        <v>5</v>
      </c>
      <c r="F419" s="139" t="s">
        <v>115</v>
      </c>
      <c r="G419" s="8"/>
      <c r="H419" s="4"/>
      <c r="I419" s="4"/>
      <c r="J419" s="8"/>
      <c r="K419" s="8"/>
      <c r="L419" s="8"/>
      <c r="M419" s="8"/>
    </row>
    <row r="420" spans="1:13" s="9" customFormat="1" ht="25.5" x14ac:dyDescent="0.25">
      <c r="A420" s="100">
        <v>57863</v>
      </c>
      <c r="B420" s="137" t="s">
        <v>7</v>
      </c>
      <c r="C420" s="137" t="s">
        <v>482</v>
      </c>
      <c r="D420" s="6">
        <v>416</v>
      </c>
      <c r="E420" s="7">
        <v>5</v>
      </c>
      <c r="F420" s="139" t="s">
        <v>479</v>
      </c>
      <c r="G420" s="8"/>
      <c r="H420" s="4"/>
      <c r="I420" s="4"/>
      <c r="J420" s="8"/>
      <c r="K420" s="8"/>
      <c r="L420" s="8"/>
      <c r="M420" s="8"/>
    </row>
    <row r="421" spans="1:13" s="9" customFormat="1" ht="25.5" x14ac:dyDescent="0.25">
      <c r="A421" s="100">
        <v>57865</v>
      </c>
      <c r="B421" s="137" t="s">
        <v>7</v>
      </c>
      <c r="C421" s="137" t="s">
        <v>483</v>
      </c>
      <c r="D421" s="6">
        <v>900</v>
      </c>
      <c r="E421" s="7">
        <v>4</v>
      </c>
      <c r="F421" s="139" t="s">
        <v>306</v>
      </c>
      <c r="G421" s="8"/>
      <c r="H421" s="4"/>
      <c r="I421" s="4"/>
      <c r="J421" s="8"/>
      <c r="K421" s="8"/>
      <c r="L421" s="8"/>
      <c r="M421" s="8"/>
    </row>
    <row r="422" spans="1:13" s="9" customFormat="1" ht="25.5" x14ac:dyDescent="0.25">
      <c r="A422" s="100">
        <v>57866</v>
      </c>
      <c r="B422" s="137" t="s">
        <v>7</v>
      </c>
      <c r="C422" s="137" t="s">
        <v>484</v>
      </c>
      <c r="D422" s="6">
        <v>526</v>
      </c>
      <c r="E422" s="7">
        <v>5</v>
      </c>
      <c r="F422" s="139" t="s">
        <v>115</v>
      </c>
      <c r="G422" s="8"/>
      <c r="H422" s="4"/>
      <c r="I422" s="4"/>
      <c r="J422" s="8"/>
      <c r="K422" s="8"/>
      <c r="L422" s="8"/>
      <c r="M422" s="8"/>
    </row>
    <row r="423" spans="1:13" s="9" customFormat="1" ht="25.5" x14ac:dyDescent="0.25">
      <c r="A423" s="100">
        <v>57867</v>
      </c>
      <c r="B423" s="137" t="s">
        <v>7</v>
      </c>
      <c r="C423" s="137" t="s">
        <v>485</v>
      </c>
      <c r="D423" s="6">
        <v>712</v>
      </c>
      <c r="E423" s="7">
        <v>5</v>
      </c>
      <c r="F423" s="139" t="s">
        <v>477</v>
      </c>
      <c r="G423" s="8"/>
      <c r="H423" s="4"/>
      <c r="I423" s="4"/>
      <c r="J423" s="8"/>
      <c r="K423" s="8"/>
      <c r="L423" s="8"/>
      <c r="M423" s="8"/>
    </row>
    <row r="424" spans="1:13" s="9" customFormat="1" x14ac:dyDescent="0.25">
      <c r="A424" s="173">
        <v>57868</v>
      </c>
      <c r="B424" s="174" t="s">
        <v>7</v>
      </c>
      <c r="C424" s="182" t="s">
        <v>486</v>
      </c>
      <c r="D424" s="6">
        <v>517</v>
      </c>
      <c r="E424" s="7">
        <v>4</v>
      </c>
      <c r="F424" s="176" t="s">
        <v>477</v>
      </c>
      <c r="G424" s="8"/>
      <c r="H424" s="4"/>
      <c r="I424" s="4"/>
      <c r="J424" s="8"/>
      <c r="K424" s="8"/>
      <c r="L424" s="8"/>
      <c r="M424" s="8"/>
    </row>
    <row r="425" spans="1:13" s="9" customFormat="1" x14ac:dyDescent="0.25">
      <c r="A425" s="173"/>
      <c r="B425" s="174"/>
      <c r="C425" s="183"/>
      <c r="D425" s="6">
        <f>383+237</f>
        <v>620</v>
      </c>
      <c r="E425" s="7">
        <v>5</v>
      </c>
      <c r="F425" s="176"/>
      <c r="G425" s="8"/>
      <c r="H425" s="4"/>
      <c r="I425" s="4"/>
      <c r="J425" s="8"/>
      <c r="K425" s="8"/>
      <c r="L425" s="8"/>
      <c r="M425" s="8"/>
    </row>
    <row r="426" spans="1:13" s="9" customFormat="1" ht="25.5" x14ac:dyDescent="0.25">
      <c r="A426" s="100">
        <v>57869</v>
      </c>
      <c r="B426" s="137" t="s">
        <v>7</v>
      </c>
      <c r="C426" s="137" t="s">
        <v>487</v>
      </c>
      <c r="D426" s="6">
        <v>342</v>
      </c>
      <c r="E426" s="7">
        <v>4</v>
      </c>
      <c r="F426" s="139" t="s">
        <v>306</v>
      </c>
      <c r="G426" s="8"/>
      <c r="H426" s="4"/>
      <c r="I426" s="4"/>
      <c r="J426" s="8"/>
      <c r="K426" s="8"/>
      <c r="L426" s="8"/>
      <c r="M426" s="8"/>
    </row>
    <row r="427" spans="1:13" s="9" customFormat="1" ht="25.5" x14ac:dyDescent="0.25">
      <c r="A427" s="100">
        <v>57870</v>
      </c>
      <c r="B427" s="137" t="s">
        <v>7</v>
      </c>
      <c r="C427" s="137" t="s">
        <v>488</v>
      </c>
      <c r="D427" s="6">
        <f>700-22</f>
        <v>678</v>
      </c>
      <c r="E427" s="7">
        <v>5</v>
      </c>
      <c r="F427" s="139" t="s">
        <v>115</v>
      </c>
      <c r="G427" s="8"/>
      <c r="H427" s="4"/>
      <c r="I427" s="4"/>
      <c r="J427" s="8"/>
      <c r="K427" s="8"/>
      <c r="L427" s="8"/>
      <c r="M427" s="8"/>
    </row>
    <row r="428" spans="1:13" s="9" customFormat="1" ht="25.5" x14ac:dyDescent="0.25">
      <c r="A428" s="100">
        <v>57871</v>
      </c>
      <c r="B428" s="137" t="s">
        <v>7</v>
      </c>
      <c r="C428" s="137" t="s">
        <v>489</v>
      </c>
      <c r="D428" s="6">
        <f>250+355</f>
        <v>605</v>
      </c>
      <c r="E428" s="7">
        <v>5</v>
      </c>
      <c r="F428" s="139" t="s">
        <v>115</v>
      </c>
      <c r="G428" s="8"/>
      <c r="H428" s="4"/>
      <c r="I428" s="4"/>
      <c r="J428" s="8"/>
      <c r="K428" s="8"/>
      <c r="L428" s="8"/>
      <c r="M428" s="8"/>
    </row>
    <row r="429" spans="1:13" s="9" customFormat="1" ht="25.5" x14ac:dyDescent="0.25">
      <c r="A429" s="100">
        <v>57872</v>
      </c>
      <c r="B429" s="137" t="s">
        <v>7</v>
      </c>
      <c r="C429" s="137" t="s">
        <v>490</v>
      </c>
      <c r="D429" s="6">
        <f>700+31</f>
        <v>731</v>
      </c>
      <c r="E429" s="7">
        <v>4</v>
      </c>
      <c r="F429" s="139" t="s">
        <v>277</v>
      </c>
      <c r="G429" s="8"/>
      <c r="H429" s="4"/>
      <c r="I429" s="4"/>
      <c r="J429" s="8"/>
      <c r="K429" s="8"/>
      <c r="L429" s="8"/>
      <c r="M429" s="8"/>
    </row>
    <row r="430" spans="1:13" s="9" customFormat="1" ht="25.5" x14ac:dyDescent="0.25">
      <c r="A430" s="100">
        <v>57873</v>
      </c>
      <c r="B430" s="137" t="s">
        <v>7</v>
      </c>
      <c r="C430" s="137" t="s">
        <v>491</v>
      </c>
      <c r="D430" s="6">
        <f>200+394</f>
        <v>594</v>
      </c>
      <c r="E430" s="7">
        <v>5</v>
      </c>
      <c r="F430" s="139" t="s">
        <v>115</v>
      </c>
      <c r="G430" s="8"/>
      <c r="H430" s="4"/>
      <c r="I430" s="4"/>
      <c r="J430" s="8"/>
      <c r="K430" s="8"/>
      <c r="L430" s="8"/>
      <c r="M430" s="8"/>
    </row>
    <row r="431" spans="1:13" s="9" customFormat="1" ht="25.5" x14ac:dyDescent="0.25">
      <c r="A431" s="100">
        <v>57874</v>
      </c>
      <c r="B431" s="137" t="s">
        <v>7</v>
      </c>
      <c r="C431" s="137" t="s">
        <v>492</v>
      </c>
      <c r="D431" s="6">
        <v>364</v>
      </c>
      <c r="E431" s="7">
        <v>5</v>
      </c>
      <c r="F431" s="139" t="s">
        <v>115</v>
      </c>
      <c r="G431" s="8"/>
      <c r="H431" s="4"/>
      <c r="I431" s="4"/>
      <c r="J431" s="8"/>
      <c r="K431" s="8"/>
      <c r="L431" s="8"/>
      <c r="M431" s="8"/>
    </row>
    <row r="432" spans="1:13" s="9" customFormat="1" ht="25.5" x14ac:dyDescent="0.25">
      <c r="A432" s="100">
        <v>57875</v>
      </c>
      <c r="B432" s="137" t="s">
        <v>7</v>
      </c>
      <c r="C432" s="137" t="s">
        <v>493</v>
      </c>
      <c r="D432" s="6">
        <v>1510</v>
      </c>
      <c r="E432" s="7">
        <v>5</v>
      </c>
      <c r="F432" s="139" t="s">
        <v>115</v>
      </c>
      <c r="G432" s="11"/>
      <c r="H432" s="4"/>
      <c r="I432" s="4"/>
      <c r="J432" s="8"/>
      <c r="K432" s="8"/>
      <c r="L432" s="8"/>
      <c r="M432" s="8"/>
    </row>
    <row r="433" spans="1:13" s="9" customFormat="1" x14ac:dyDescent="0.25">
      <c r="A433" s="173">
        <v>57876</v>
      </c>
      <c r="B433" s="174" t="s">
        <v>7</v>
      </c>
      <c r="C433" s="182" t="s">
        <v>494</v>
      </c>
      <c r="D433" s="6">
        <f>175-29</f>
        <v>146</v>
      </c>
      <c r="E433" s="7">
        <v>5</v>
      </c>
      <c r="F433" s="176" t="s">
        <v>495</v>
      </c>
      <c r="G433" s="8"/>
      <c r="H433" s="4"/>
      <c r="I433" s="4"/>
      <c r="J433" s="8"/>
      <c r="K433" s="8"/>
      <c r="L433" s="8"/>
      <c r="M433" s="8"/>
    </row>
    <row r="434" spans="1:13" s="9" customFormat="1" x14ac:dyDescent="0.25">
      <c r="A434" s="173"/>
      <c r="B434" s="174"/>
      <c r="C434" s="183"/>
      <c r="D434" s="6">
        <v>725</v>
      </c>
      <c r="E434" s="7">
        <v>4</v>
      </c>
      <c r="F434" s="176"/>
      <c r="G434" s="8"/>
      <c r="H434" s="4"/>
      <c r="I434" s="4"/>
      <c r="J434" s="8"/>
      <c r="K434" s="8"/>
      <c r="L434" s="8"/>
      <c r="M434" s="8"/>
    </row>
    <row r="435" spans="1:13" s="9" customFormat="1" ht="25.5" x14ac:dyDescent="0.25">
      <c r="A435" s="100">
        <v>57877</v>
      </c>
      <c r="B435" s="137" t="s">
        <v>7</v>
      </c>
      <c r="C435" s="137" t="s">
        <v>496</v>
      </c>
      <c r="D435" s="6">
        <f>2800+91</f>
        <v>2891</v>
      </c>
      <c r="E435" s="7">
        <v>5</v>
      </c>
      <c r="F435" s="139" t="s">
        <v>115</v>
      </c>
      <c r="G435" s="8"/>
      <c r="H435" s="4"/>
      <c r="I435" s="4"/>
      <c r="J435" s="8"/>
      <c r="K435" s="8"/>
      <c r="L435" s="8"/>
      <c r="M435" s="8"/>
    </row>
    <row r="436" spans="1:13" s="9" customFormat="1" ht="25.5" x14ac:dyDescent="0.25">
      <c r="A436" s="100">
        <v>57878</v>
      </c>
      <c r="B436" s="137" t="s">
        <v>7</v>
      </c>
      <c r="C436" s="137" t="s">
        <v>497</v>
      </c>
      <c r="D436" s="6">
        <f>2200-89</f>
        <v>2111</v>
      </c>
      <c r="E436" s="7">
        <v>5</v>
      </c>
      <c r="F436" s="139" t="s">
        <v>115</v>
      </c>
      <c r="G436" s="8"/>
      <c r="H436" s="4"/>
      <c r="I436" s="4"/>
      <c r="J436" s="8"/>
      <c r="K436" s="8"/>
      <c r="L436" s="8"/>
      <c r="M436" s="8"/>
    </row>
    <row r="437" spans="1:13" s="9" customFormat="1" x14ac:dyDescent="0.25">
      <c r="A437" s="173">
        <v>57879</v>
      </c>
      <c r="B437" s="174" t="s">
        <v>7</v>
      </c>
      <c r="C437" s="182" t="s">
        <v>498</v>
      </c>
      <c r="D437" s="6">
        <f>1271.2+349</f>
        <v>1620.2</v>
      </c>
      <c r="E437" s="7">
        <v>5</v>
      </c>
      <c r="F437" s="139" t="s">
        <v>115</v>
      </c>
      <c r="G437" s="8"/>
      <c r="H437" s="4"/>
      <c r="I437" s="4"/>
      <c r="J437" s="8"/>
      <c r="K437" s="8"/>
      <c r="L437" s="8"/>
      <c r="M437" s="8"/>
    </row>
    <row r="438" spans="1:13" s="9" customFormat="1" x14ac:dyDescent="0.25">
      <c r="A438" s="173"/>
      <c r="B438" s="174"/>
      <c r="C438" s="183"/>
      <c r="D438" s="6">
        <v>128.80000000000001</v>
      </c>
      <c r="E438" s="7">
        <v>5</v>
      </c>
      <c r="F438" s="139"/>
      <c r="G438" s="8"/>
      <c r="H438" s="4"/>
      <c r="I438" s="4"/>
      <c r="J438" s="8"/>
      <c r="K438" s="8"/>
      <c r="L438" s="8"/>
      <c r="M438" s="8"/>
    </row>
    <row r="439" spans="1:13" s="9" customFormat="1" ht="25.5" x14ac:dyDescent="0.25">
      <c r="A439" s="100">
        <v>57880</v>
      </c>
      <c r="B439" s="137" t="s">
        <v>7</v>
      </c>
      <c r="C439" s="137" t="s">
        <v>499</v>
      </c>
      <c r="D439" s="6">
        <f>400+287</f>
        <v>687</v>
      </c>
      <c r="E439" s="7">
        <v>5</v>
      </c>
      <c r="F439" s="139" t="s">
        <v>115</v>
      </c>
      <c r="G439" s="8"/>
      <c r="H439" s="4"/>
      <c r="I439" s="4"/>
      <c r="J439" s="8"/>
      <c r="K439" s="8"/>
      <c r="L439" s="8"/>
      <c r="M439" s="8"/>
    </row>
    <row r="440" spans="1:13" s="9" customFormat="1" ht="25.5" x14ac:dyDescent="0.25">
      <c r="A440" s="100">
        <v>57881</v>
      </c>
      <c r="B440" s="137" t="s">
        <v>7</v>
      </c>
      <c r="C440" s="137" t="s">
        <v>500</v>
      </c>
      <c r="D440" s="6">
        <f>700+307</f>
        <v>1007</v>
      </c>
      <c r="E440" s="7">
        <v>4</v>
      </c>
      <c r="F440" s="139" t="s">
        <v>495</v>
      </c>
      <c r="G440" s="8"/>
      <c r="H440" s="4"/>
      <c r="I440" s="4"/>
      <c r="J440" s="8"/>
      <c r="K440" s="8"/>
      <c r="L440" s="8"/>
      <c r="M440" s="8"/>
    </row>
    <row r="441" spans="1:13" s="9" customFormat="1" ht="25.5" x14ac:dyDescent="0.25">
      <c r="A441" s="100">
        <v>57882</v>
      </c>
      <c r="B441" s="137" t="s">
        <v>7</v>
      </c>
      <c r="C441" s="137" t="s">
        <v>501</v>
      </c>
      <c r="D441" s="6">
        <f>450-59</f>
        <v>391</v>
      </c>
      <c r="E441" s="7">
        <v>5</v>
      </c>
      <c r="F441" s="139" t="s">
        <v>115</v>
      </c>
      <c r="G441" s="8"/>
      <c r="H441" s="4"/>
      <c r="I441" s="4"/>
      <c r="J441" s="8"/>
      <c r="K441" s="8"/>
      <c r="L441" s="8"/>
      <c r="M441" s="8"/>
    </row>
    <row r="442" spans="1:13" s="9" customFormat="1" ht="25.5" x14ac:dyDescent="0.25">
      <c r="A442" s="100">
        <v>57883</v>
      </c>
      <c r="B442" s="137" t="s">
        <v>7</v>
      </c>
      <c r="C442" s="137" t="s">
        <v>502</v>
      </c>
      <c r="D442" s="6">
        <f>600-234</f>
        <v>366</v>
      </c>
      <c r="E442" s="7">
        <v>5</v>
      </c>
      <c r="F442" s="139" t="s">
        <v>115</v>
      </c>
      <c r="G442" s="8"/>
      <c r="H442" s="4"/>
      <c r="I442" s="4"/>
      <c r="J442" s="8"/>
      <c r="K442" s="8"/>
      <c r="L442" s="8"/>
      <c r="M442" s="8"/>
    </row>
    <row r="443" spans="1:13" s="9" customFormat="1" ht="25.5" x14ac:dyDescent="0.25">
      <c r="A443" s="100">
        <v>57884</v>
      </c>
      <c r="B443" s="137" t="s">
        <v>7</v>
      </c>
      <c r="C443" s="137" t="s">
        <v>503</v>
      </c>
      <c r="D443" s="6">
        <f>600-239</f>
        <v>361</v>
      </c>
      <c r="E443" s="7">
        <v>5</v>
      </c>
      <c r="F443" s="139" t="s">
        <v>115</v>
      </c>
      <c r="G443" s="8"/>
      <c r="H443" s="4"/>
      <c r="I443" s="4"/>
      <c r="J443" s="8"/>
      <c r="K443" s="8"/>
      <c r="L443" s="8"/>
      <c r="M443" s="8"/>
    </row>
    <row r="444" spans="1:13" s="9" customFormat="1" ht="25.5" x14ac:dyDescent="0.25">
      <c r="A444" s="100">
        <v>57885</v>
      </c>
      <c r="B444" s="137" t="s">
        <v>7</v>
      </c>
      <c r="C444" s="137" t="s">
        <v>504</v>
      </c>
      <c r="D444" s="6">
        <f>500-33</f>
        <v>467</v>
      </c>
      <c r="E444" s="7">
        <v>5</v>
      </c>
      <c r="F444" s="139" t="s">
        <v>505</v>
      </c>
      <c r="G444" s="8"/>
      <c r="H444" s="4"/>
      <c r="I444" s="4"/>
      <c r="J444" s="8"/>
      <c r="K444" s="8"/>
      <c r="L444" s="8"/>
      <c r="M444" s="8"/>
    </row>
    <row r="445" spans="1:13" s="9" customFormat="1" ht="25.5" x14ac:dyDescent="0.25">
      <c r="A445" s="100">
        <v>57887</v>
      </c>
      <c r="B445" s="137" t="s">
        <v>7</v>
      </c>
      <c r="C445" s="137" t="s">
        <v>506</v>
      </c>
      <c r="D445" s="6">
        <f>700+182</f>
        <v>882</v>
      </c>
      <c r="E445" s="7">
        <v>5</v>
      </c>
      <c r="F445" s="139" t="s">
        <v>115</v>
      </c>
      <c r="G445" s="8"/>
      <c r="H445" s="4"/>
      <c r="I445" s="4"/>
      <c r="J445" s="8"/>
      <c r="K445" s="8"/>
      <c r="L445" s="8"/>
      <c r="M445" s="8"/>
    </row>
    <row r="446" spans="1:13" s="9" customFormat="1" x14ac:dyDescent="0.25">
      <c r="A446" s="173">
        <v>57888</v>
      </c>
      <c r="B446" s="174" t="s">
        <v>7</v>
      </c>
      <c r="C446" s="182" t="s">
        <v>507</v>
      </c>
      <c r="D446" s="6">
        <f>345-53</f>
        <v>292</v>
      </c>
      <c r="E446" s="7">
        <v>5</v>
      </c>
      <c r="F446" s="139" t="s">
        <v>115</v>
      </c>
      <c r="G446" s="8"/>
      <c r="H446" s="4"/>
      <c r="I446" s="4"/>
      <c r="J446" s="8"/>
      <c r="K446" s="8"/>
      <c r="L446" s="8"/>
      <c r="M446" s="8"/>
    </row>
    <row r="447" spans="1:13" s="9" customFormat="1" x14ac:dyDescent="0.25">
      <c r="A447" s="173"/>
      <c r="B447" s="174"/>
      <c r="C447" s="183"/>
      <c r="D447" s="6">
        <v>455</v>
      </c>
      <c r="E447" s="7">
        <v>4</v>
      </c>
      <c r="F447" s="139"/>
      <c r="G447" s="8"/>
      <c r="H447" s="4"/>
      <c r="I447" s="4"/>
      <c r="J447" s="8"/>
      <c r="K447" s="8"/>
      <c r="L447" s="8"/>
      <c r="M447" s="8"/>
    </row>
    <row r="448" spans="1:13" s="9" customFormat="1" ht="25.5" x14ac:dyDescent="0.25">
      <c r="A448" s="100">
        <v>57889</v>
      </c>
      <c r="B448" s="137" t="s">
        <v>7</v>
      </c>
      <c r="C448" s="137" t="s">
        <v>508</v>
      </c>
      <c r="D448" s="6">
        <v>195</v>
      </c>
      <c r="E448" s="7">
        <v>5</v>
      </c>
      <c r="F448" s="139" t="s">
        <v>115</v>
      </c>
      <c r="G448" s="8"/>
      <c r="H448" s="4"/>
      <c r="I448" s="4"/>
      <c r="J448" s="8"/>
      <c r="K448" s="8"/>
      <c r="L448" s="8"/>
      <c r="M448" s="8"/>
    </row>
    <row r="449" spans="1:13" s="9" customFormat="1" ht="25.5" x14ac:dyDescent="0.25">
      <c r="A449" s="100">
        <v>57890</v>
      </c>
      <c r="B449" s="137" t="s">
        <v>7</v>
      </c>
      <c r="C449" s="137" t="s">
        <v>509</v>
      </c>
      <c r="D449" s="6">
        <v>243</v>
      </c>
      <c r="E449" s="7">
        <v>5</v>
      </c>
      <c r="F449" s="139" t="s">
        <v>115</v>
      </c>
      <c r="G449" s="8"/>
      <c r="H449" s="4"/>
      <c r="I449" s="4"/>
      <c r="J449" s="8"/>
      <c r="K449" s="8"/>
      <c r="L449" s="8"/>
      <c r="M449" s="8"/>
    </row>
    <row r="450" spans="1:13" s="9" customFormat="1" ht="25.5" x14ac:dyDescent="0.25">
      <c r="A450" s="100">
        <v>57891</v>
      </c>
      <c r="B450" s="137" t="s">
        <v>7</v>
      </c>
      <c r="C450" s="137" t="s">
        <v>510</v>
      </c>
      <c r="D450" s="6">
        <v>500</v>
      </c>
      <c r="E450" s="7">
        <v>5</v>
      </c>
      <c r="F450" s="139" t="s">
        <v>115</v>
      </c>
      <c r="G450" s="8"/>
      <c r="H450" s="4"/>
      <c r="I450" s="4"/>
      <c r="J450" s="8"/>
      <c r="K450" s="8"/>
      <c r="L450" s="8"/>
      <c r="M450" s="8"/>
    </row>
    <row r="451" spans="1:13" s="9" customFormat="1" x14ac:dyDescent="0.25">
      <c r="A451" s="173">
        <v>57892</v>
      </c>
      <c r="B451" s="174" t="s">
        <v>7</v>
      </c>
      <c r="C451" s="175" t="s">
        <v>511</v>
      </c>
      <c r="D451" s="6">
        <f>100+155</f>
        <v>255</v>
      </c>
      <c r="E451" s="7">
        <v>5</v>
      </c>
      <c r="F451" s="139" t="s">
        <v>115</v>
      </c>
      <c r="G451" s="8"/>
      <c r="H451" s="4"/>
      <c r="I451" s="4"/>
      <c r="J451" s="8"/>
      <c r="K451" s="8"/>
      <c r="L451" s="8"/>
      <c r="M451" s="8"/>
    </row>
    <row r="452" spans="1:13" s="9" customFormat="1" x14ac:dyDescent="0.25">
      <c r="A452" s="173"/>
      <c r="B452" s="174"/>
      <c r="C452" s="175"/>
      <c r="D452" s="6">
        <v>300</v>
      </c>
      <c r="E452" s="7">
        <v>4</v>
      </c>
      <c r="F452" s="139"/>
      <c r="G452" s="8"/>
      <c r="H452" s="4"/>
      <c r="I452" s="4"/>
      <c r="J452" s="8"/>
      <c r="K452" s="8"/>
      <c r="L452" s="8"/>
      <c r="M452" s="8"/>
    </row>
    <row r="453" spans="1:13" s="9" customFormat="1" ht="25.5" x14ac:dyDescent="0.25">
      <c r="A453" s="100">
        <v>57893</v>
      </c>
      <c r="B453" s="137" t="s">
        <v>7</v>
      </c>
      <c r="C453" s="137" t="s">
        <v>512</v>
      </c>
      <c r="D453" s="6">
        <f>200-7</f>
        <v>193</v>
      </c>
      <c r="E453" s="7">
        <v>5</v>
      </c>
      <c r="F453" s="139" t="s">
        <v>115</v>
      </c>
      <c r="G453" s="8"/>
      <c r="H453" s="4"/>
      <c r="I453" s="4"/>
      <c r="J453" s="8"/>
      <c r="K453" s="8"/>
      <c r="L453" s="8"/>
      <c r="M453" s="8"/>
    </row>
    <row r="454" spans="1:13" s="9" customFormat="1" ht="25.5" x14ac:dyDescent="0.25">
      <c r="A454" s="100">
        <v>57895</v>
      </c>
      <c r="B454" s="137" t="s">
        <v>7</v>
      </c>
      <c r="C454" s="137" t="s">
        <v>513</v>
      </c>
      <c r="D454" s="6">
        <f>900-30</f>
        <v>870</v>
      </c>
      <c r="E454" s="7">
        <v>5</v>
      </c>
      <c r="F454" s="139" t="s">
        <v>115</v>
      </c>
      <c r="G454" s="8"/>
      <c r="H454" s="4"/>
      <c r="I454" s="4"/>
      <c r="J454" s="8"/>
      <c r="K454" s="8"/>
      <c r="L454" s="8"/>
      <c r="M454" s="8"/>
    </row>
    <row r="455" spans="1:13" s="9" customFormat="1" ht="25.5" x14ac:dyDescent="0.25">
      <c r="A455" s="100">
        <v>57896</v>
      </c>
      <c r="B455" s="137" t="s">
        <v>7</v>
      </c>
      <c r="C455" s="137" t="s">
        <v>514</v>
      </c>
      <c r="D455" s="6">
        <v>235</v>
      </c>
      <c r="E455" s="7">
        <v>5</v>
      </c>
      <c r="F455" s="139" t="s">
        <v>115</v>
      </c>
      <c r="G455" s="8"/>
      <c r="H455" s="4"/>
      <c r="I455" s="4"/>
      <c r="J455" s="8"/>
      <c r="K455" s="8"/>
      <c r="L455" s="8"/>
      <c r="M455" s="8"/>
    </row>
    <row r="456" spans="1:13" s="9" customFormat="1" ht="25.5" x14ac:dyDescent="0.25">
      <c r="A456" s="100">
        <v>57897</v>
      </c>
      <c r="B456" s="137" t="s">
        <v>7</v>
      </c>
      <c r="C456" s="137" t="s">
        <v>515</v>
      </c>
      <c r="D456" s="6">
        <f>150+54</f>
        <v>204</v>
      </c>
      <c r="E456" s="7">
        <v>5</v>
      </c>
      <c r="F456" s="139" t="s">
        <v>115</v>
      </c>
      <c r="G456" s="8"/>
      <c r="H456" s="4"/>
      <c r="I456" s="4"/>
      <c r="J456" s="8"/>
      <c r="K456" s="8"/>
      <c r="L456" s="8"/>
      <c r="M456" s="8"/>
    </row>
    <row r="457" spans="1:13" s="9" customFormat="1" ht="25.5" x14ac:dyDescent="0.25">
      <c r="A457" s="100">
        <v>57899</v>
      </c>
      <c r="B457" s="137" t="s">
        <v>7</v>
      </c>
      <c r="C457" s="137" t="s">
        <v>516</v>
      </c>
      <c r="D457" s="6">
        <v>300</v>
      </c>
      <c r="E457" s="7">
        <v>5</v>
      </c>
      <c r="F457" s="139" t="s">
        <v>115</v>
      </c>
      <c r="G457" s="8"/>
      <c r="H457" s="4"/>
      <c r="I457" s="4"/>
      <c r="J457" s="8"/>
      <c r="K457" s="8"/>
      <c r="L457" s="8"/>
      <c r="M457" s="8"/>
    </row>
    <row r="458" spans="1:13" s="9" customFormat="1" ht="25.5" x14ac:dyDescent="0.25">
      <c r="A458" s="100">
        <v>57902</v>
      </c>
      <c r="B458" s="137" t="s">
        <v>7</v>
      </c>
      <c r="C458" s="137" t="s">
        <v>517</v>
      </c>
      <c r="D458" s="6">
        <v>250</v>
      </c>
      <c r="E458" s="7">
        <v>5</v>
      </c>
      <c r="F458" s="139" t="s">
        <v>115</v>
      </c>
      <c r="G458" s="8"/>
      <c r="H458" s="4"/>
      <c r="I458" s="4"/>
      <c r="J458" s="8"/>
      <c r="K458" s="8"/>
      <c r="L458" s="8"/>
      <c r="M458" s="8"/>
    </row>
    <row r="459" spans="1:13" s="9" customFormat="1" ht="25.5" x14ac:dyDescent="0.25">
      <c r="A459" s="100">
        <v>57903</v>
      </c>
      <c r="B459" s="137" t="s">
        <v>7</v>
      </c>
      <c r="C459" s="137" t="s">
        <v>518</v>
      </c>
      <c r="D459" s="6">
        <v>250</v>
      </c>
      <c r="E459" s="7">
        <v>5</v>
      </c>
      <c r="F459" s="139" t="s">
        <v>115</v>
      </c>
      <c r="G459" s="8"/>
      <c r="H459" s="4"/>
      <c r="I459" s="4"/>
      <c r="J459" s="8"/>
      <c r="K459" s="8"/>
      <c r="L459" s="8"/>
      <c r="M459" s="8"/>
    </row>
    <row r="460" spans="1:13" s="9" customFormat="1" ht="25.5" x14ac:dyDescent="0.25">
      <c r="A460" s="100">
        <v>57904</v>
      </c>
      <c r="B460" s="137" t="s">
        <v>7</v>
      </c>
      <c r="C460" s="137" t="s">
        <v>519</v>
      </c>
      <c r="D460" s="6">
        <v>367</v>
      </c>
      <c r="E460" s="7">
        <v>5</v>
      </c>
      <c r="F460" s="139" t="s">
        <v>115</v>
      </c>
      <c r="G460" s="8"/>
      <c r="H460" s="4"/>
      <c r="I460" s="4"/>
      <c r="J460" s="8"/>
      <c r="K460" s="8"/>
      <c r="L460" s="8"/>
      <c r="M460" s="8"/>
    </row>
    <row r="461" spans="1:13" s="9" customFormat="1" ht="25.5" x14ac:dyDescent="0.25">
      <c r="A461" s="100">
        <v>57905</v>
      </c>
      <c r="B461" s="137" t="s">
        <v>7</v>
      </c>
      <c r="C461" s="137" t="s">
        <v>520</v>
      </c>
      <c r="D461" s="6">
        <v>300</v>
      </c>
      <c r="E461" s="7">
        <v>4</v>
      </c>
      <c r="F461" s="139" t="s">
        <v>277</v>
      </c>
      <c r="G461" s="8"/>
      <c r="H461" s="4"/>
      <c r="I461" s="4"/>
      <c r="J461" s="8"/>
      <c r="K461" s="8"/>
      <c r="L461" s="8"/>
      <c r="M461" s="8"/>
    </row>
    <row r="462" spans="1:13" s="9" customFormat="1" ht="25.5" x14ac:dyDescent="0.25">
      <c r="A462" s="100">
        <v>57906</v>
      </c>
      <c r="B462" s="137" t="s">
        <v>7</v>
      </c>
      <c r="C462" s="137" t="s">
        <v>521</v>
      </c>
      <c r="D462" s="6">
        <f>750+179</f>
        <v>929</v>
      </c>
      <c r="E462" s="7">
        <v>5</v>
      </c>
      <c r="F462" s="139" t="s">
        <v>115</v>
      </c>
      <c r="G462" s="8"/>
      <c r="H462" s="4"/>
      <c r="I462" s="4"/>
      <c r="J462" s="8"/>
      <c r="K462" s="8"/>
      <c r="L462" s="8"/>
      <c r="M462" s="8"/>
    </row>
    <row r="463" spans="1:13" s="9" customFormat="1" ht="25.5" x14ac:dyDescent="0.25">
      <c r="A463" s="100">
        <v>57907</v>
      </c>
      <c r="B463" s="137" t="s">
        <v>7</v>
      </c>
      <c r="C463" s="137" t="s">
        <v>522</v>
      </c>
      <c r="D463" s="6">
        <v>344</v>
      </c>
      <c r="E463" s="7">
        <v>5</v>
      </c>
      <c r="F463" s="139" t="s">
        <v>115</v>
      </c>
      <c r="G463" s="8"/>
      <c r="H463" s="4"/>
      <c r="I463" s="4"/>
      <c r="J463" s="8"/>
      <c r="K463" s="8"/>
      <c r="L463" s="8"/>
      <c r="M463" s="8"/>
    </row>
    <row r="464" spans="1:13" s="9" customFormat="1" ht="25.5" x14ac:dyDescent="0.25">
      <c r="A464" s="100">
        <v>57908</v>
      </c>
      <c r="B464" s="137" t="s">
        <v>7</v>
      </c>
      <c r="C464" s="137" t="s">
        <v>523</v>
      </c>
      <c r="D464" s="6">
        <v>100</v>
      </c>
      <c r="E464" s="7">
        <v>5</v>
      </c>
      <c r="F464" s="139" t="s">
        <v>115</v>
      </c>
      <c r="G464" s="8"/>
      <c r="H464" s="4"/>
      <c r="I464" s="4"/>
      <c r="J464" s="8"/>
      <c r="K464" s="8"/>
      <c r="L464" s="8"/>
      <c r="M464" s="8"/>
    </row>
    <row r="465" spans="1:13" s="9" customFormat="1" ht="25.5" x14ac:dyDescent="0.25">
      <c r="A465" s="100">
        <v>57909</v>
      </c>
      <c r="B465" s="137" t="s">
        <v>7</v>
      </c>
      <c r="C465" s="137" t="s">
        <v>524</v>
      </c>
      <c r="D465" s="6">
        <f>450-95</f>
        <v>355</v>
      </c>
      <c r="E465" s="7">
        <v>5</v>
      </c>
      <c r="F465" s="139" t="s">
        <v>115</v>
      </c>
      <c r="G465" s="8"/>
      <c r="H465" s="4"/>
      <c r="I465" s="4"/>
      <c r="J465" s="8"/>
      <c r="K465" s="8"/>
      <c r="L465" s="8"/>
      <c r="M465" s="8"/>
    </row>
    <row r="466" spans="1:13" s="9" customFormat="1" ht="25.5" x14ac:dyDescent="0.25">
      <c r="A466" s="100">
        <v>57910</v>
      </c>
      <c r="B466" s="137" t="s">
        <v>7</v>
      </c>
      <c r="C466" s="137" t="s">
        <v>525</v>
      </c>
      <c r="D466" s="6">
        <v>200</v>
      </c>
      <c r="E466" s="7">
        <v>4</v>
      </c>
      <c r="F466" s="139" t="s">
        <v>277</v>
      </c>
      <c r="G466" s="8"/>
      <c r="H466" s="4"/>
      <c r="I466" s="4"/>
      <c r="J466" s="8"/>
      <c r="K466" s="8"/>
      <c r="L466" s="8"/>
      <c r="M466" s="8"/>
    </row>
    <row r="467" spans="1:13" s="9" customFormat="1" ht="25.5" x14ac:dyDescent="0.25">
      <c r="A467" s="100">
        <v>57911</v>
      </c>
      <c r="B467" s="137" t="s">
        <v>7</v>
      </c>
      <c r="C467" s="137" t="s">
        <v>526</v>
      </c>
      <c r="D467" s="6">
        <f>850+183</f>
        <v>1033</v>
      </c>
      <c r="E467" s="7">
        <v>5</v>
      </c>
      <c r="F467" s="139" t="s">
        <v>115</v>
      </c>
      <c r="G467" s="8"/>
      <c r="H467" s="4"/>
      <c r="I467" s="4"/>
      <c r="J467" s="8"/>
      <c r="K467" s="8"/>
      <c r="L467" s="8"/>
      <c r="M467" s="8"/>
    </row>
    <row r="468" spans="1:13" s="9" customFormat="1" ht="25.5" x14ac:dyDescent="0.25">
      <c r="A468" s="100">
        <v>57913</v>
      </c>
      <c r="B468" s="137" t="s">
        <v>7</v>
      </c>
      <c r="C468" s="137" t="s">
        <v>527</v>
      </c>
      <c r="D468" s="6">
        <v>1274</v>
      </c>
      <c r="E468" s="7">
        <v>5</v>
      </c>
      <c r="F468" s="139" t="s">
        <v>115</v>
      </c>
      <c r="G468" s="8"/>
      <c r="H468" s="4"/>
      <c r="I468" s="4"/>
      <c r="J468" s="8"/>
      <c r="K468" s="8"/>
      <c r="L468" s="8"/>
      <c r="M468" s="8"/>
    </row>
    <row r="469" spans="1:13" s="9" customFormat="1" ht="25.5" x14ac:dyDescent="0.25">
      <c r="A469" s="100">
        <v>57914</v>
      </c>
      <c r="B469" s="137" t="s">
        <v>7</v>
      </c>
      <c r="C469" s="137" t="s">
        <v>528</v>
      </c>
      <c r="D469" s="6">
        <v>615</v>
      </c>
      <c r="E469" s="7">
        <v>5</v>
      </c>
      <c r="F469" s="139" t="s">
        <v>115</v>
      </c>
      <c r="G469" s="8"/>
      <c r="H469" s="4"/>
      <c r="I469" s="4"/>
      <c r="J469" s="8"/>
      <c r="K469" s="8"/>
      <c r="L469" s="8"/>
      <c r="M469" s="8"/>
    </row>
    <row r="470" spans="1:13" s="9" customFormat="1" ht="25.5" x14ac:dyDescent="0.25">
      <c r="A470" s="100">
        <v>57915</v>
      </c>
      <c r="B470" s="137" t="s">
        <v>7</v>
      </c>
      <c r="C470" s="137" t="s">
        <v>529</v>
      </c>
      <c r="D470" s="6">
        <v>206</v>
      </c>
      <c r="E470" s="7">
        <v>5</v>
      </c>
      <c r="F470" s="139" t="s">
        <v>115</v>
      </c>
      <c r="G470" s="8"/>
      <c r="H470" s="4"/>
      <c r="I470" s="4"/>
      <c r="J470" s="8"/>
      <c r="K470" s="8"/>
      <c r="L470" s="8"/>
      <c r="M470" s="8"/>
    </row>
    <row r="471" spans="1:13" s="9" customFormat="1" ht="25.5" x14ac:dyDescent="0.25">
      <c r="A471" s="100">
        <v>57916</v>
      </c>
      <c r="B471" s="137" t="s">
        <v>7</v>
      </c>
      <c r="C471" s="137" t="s">
        <v>530</v>
      </c>
      <c r="D471" s="6">
        <v>600</v>
      </c>
      <c r="E471" s="7">
        <v>5</v>
      </c>
      <c r="F471" s="139" t="s">
        <v>115</v>
      </c>
      <c r="G471" s="8"/>
      <c r="H471" s="4"/>
      <c r="I471" s="4"/>
      <c r="J471" s="8"/>
      <c r="K471" s="8"/>
      <c r="L471" s="8"/>
      <c r="M471" s="8"/>
    </row>
    <row r="472" spans="1:13" s="9" customFormat="1" ht="25.5" x14ac:dyDescent="0.25">
      <c r="A472" s="100">
        <v>57917</v>
      </c>
      <c r="B472" s="137" t="s">
        <v>7</v>
      </c>
      <c r="C472" s="137" t="s">
        <v>531</v>
      </c>
      <c r="D472" s="6">
        <v>493</v>
      </c>
      <c r="E472" s="7">
        <v>5</v>
      </c>
      <c r="F472" s="139" t="s">
        <v>115</v>
      </c>
      <c r="G472" s="8"/>
      <c r="H472" s="4"/>
      <c r="I472" s="4"/>
      <c r="J472" s="8"/>
      <c r="K472" s="8"/>
      <c r="L472" s="8"/>
      <c r="M472" s="8"/>
    </row>
    <row r="473" spans="1:13" s="9" customFormat="1" ht="25.5" x14ac:dyDescent="0.25">
      <c r="A473" s="100">
        <v>57918</v>
      </c>
      <c r="B473" s="137" t="s">
        <v>7</v>
      </c>
      <c r="C473" s="137" t="s">
        <v>532</v>
      </c>
      <c r="D473" s="6">
        <v>650</v>
      </c>
      <c r="E473" s="7">
        <v>4</v>
      </c>
      <c r="F473" s="139" t="s">
        <v>277</v>
      </c>
      <c r="G473" s="8"/>
      <c r="H473" s="4"/>
      <c r="I473" s="4"/>
      <c r="J473" s="8"/>
      <c r="K473" s="8"/>
      <c r="L473" s="8"/>
      <c r="M473" s="8"/>
    </row>
    <row r="474" spans="1:13" s="9" customFormat="1" ht="25.5" x14ac:dyDescent="0.25">
      <c r="A474" s="100">
        <v>57919</v>
      </c>
      <c r="B474" s="137" t="s">
        <v>7</v>
      </c>
      <c r="C474" s="137" t="s">
        <v>533</v>
      </c>
      <c r="D474" s="6">
        <v>780</v>
      </c>
      <c r="E474" s="7">
        <v>5</v>
      </c>
      <c r="F474" s="139" t="s">
        <v>115</v>
      </c>
      <c r="G474" s="8"/>
      <c r="H474" s="4"/>
      <c r="I474" s="4"/>
      <c r="J474" s="8"/>
      <c r="K474" s="8"/>
      <c r="L474" s="8"/>
      <c r="M474" s="8"/>
    </row>
    <row r="475" spans="1:13" s="9" customFormat="1" ht="25.5" x14ac:dyDescent="0.25">
      <c r="A475" s="100">
        <v>57920</v>
      </c>
      <c r="B475" s="137" t="s">
        <v>7</v>
      </c>
      <c r="C475" s="137" t="s">
        <v>534</v>
      </c>
      <c r="D475" s="6">
        <v>750</v>
      </c>
      <c r="E475" s="7">
        <v>5</v>
      </c>
      <c r="F475" s="139" t="s">
        <v>115</v>
      </c>
      <c r="G475" s="8"/>
      <c r="H475" s="4"/>
      <c r="I475" s="4"/>
      <c r="J475" s="8"/>
      <c r="K475" s="8"/>
      <c r="L475" s="8"/>
      <c r="M475" s="8"/>
    </row>
    <row r="476" spans="1:13" s="9" customFormat="1" ht="25.5" x14ac:dyDescent="0.25">
      <c r="A476" s="100">
        <v>57921</v>
      </c>
      <c r="B476" s="137" t="s">
        <v>7</v>
      </c>
      <c r="C476" s="137" t="s">
        <v>535</v>
      </c>
      <c r="D476" s="6">
        <v>370</v>
      </c>
      <c r="E476" s="7">
        <v>5</v>
      </c>
      <c r="F476" s="139" t="s">
        <v>115</v>
      </c>
      <c r="G476" s="8"/>
      <c r="H476" s="4"/>
      <c r="I476" s="4"/>
      <c r="J476" s="8"/>
      <c r="K476" s="8"/>
      <c r="L476" s="8"/>
      <c r="M476" s="8"/>
    </row>
    <row r="477" spans="1:13" s="9" customFormat="1" ht="25.5" x14ac:dyDescent="0.25">
      <c r="A477" s="100">
        <v>57922</v>
      </c>
      <c r="B477" s="137" t="s">
        <v>7</v>
      </c>
      <c r="C477" s="137" t="s">
        <v>536</v>
      </c>
      <c r="D477" s="6">
        <v>639</v>
      </c>
      <c r="E477" s="7">
        <v>5</v>
      </c>
      <c r="F477" s="139" t="s">
        <v>115</v>
      </c>
      <c r="G477" s="8"/>
      <c r="H477" s="4"/>
      <c r="I477" s="4"/>
      <c r="J477" s="8"/>
      <c r="K477" s="8"/>
      <c r="L477" s="8"/>
      <c r="M477" s="8"/>
    </row>
    <row r="478" spans="1:13" s="9" customFormat="1" ht="25.5" x14ac:dyDescent="0.25">
      <c r="A478" s="100">
        <v>57923</v>
      </c>
      <c r="B478" s="137" t="s">
        <v>7</v>
      </c>
      <c r="C478" s="137" t="s">
        <v>537</v>
      </c>
      <c r="D478" s="6">
        <v>250</v>
      </c>
      <c r="E478" s="7">
        <v>5</v>
      </c>
      <c r="F478" s="139" t="s">
        <v>115</v>
      </c>
      <c r="G478" s="8"/>
      <c r="H478" s="4"/>
      <c r="I478" s="4"/>
      <c r="J478" s="8"/>
      <c r="K478" s="8"/>
      <c r="L478" s="8"/>
      <c r="M478" s="8"/>
    </row>
    <row r="479" spans="1:13" s="9" customFormat="1" ht="25.5" x14ac:dyDescent="0.25">
      <c r="A479" s="100">
        <v>57924</v>
      </c>
      <c r="B479" s="137" t="s">
        <v>7</v>
      </c>
      <c r="C479" s="137" t="s">
        <v>538</v>
      </c>
      <c r="D479" s="6">
        <v>1200</v>
      </c>
      <c r="E479" s="7">
        <v>5</v>
      </c>
      <c r="F479" s="139" t="s">
        <v>115</v>
      </c>
      <c r="G479" s="8"/>
      <c r="H479" s="4"/>
      <c r="I479" s="4"/>
      <c r="J479" s="8"/>
      <c r="K479" s="8"/>
      <c r="L479" s="8"/>
      <c r="M479" s="8"/>
    </row>
    <row r="480" spans="1:13" s="9" customFormat="1" ht="25.5" x14ac:dyDescent="0.25">
      <c r="A480" s="100">
        <v>57925</v>
      </c>
      <c r="B480" s="137" t="s">
        <v>7</v>
      </c>
      <c r="C480" s="137" t="s">
        <v>539</v>
      </c>
      <c r="D480" s="6">
        <v>200</v>
      </c>
      <c r="E480" s="7">
        <v>5</v>
      </c>
      <c r="F480" s="139" t="s">
        <v>115</v>
      </c>
      <c r="G480" s="8"/>
      <c r="H480" s="4"/>
      <c r="I480" s="4"/>
      <c r="J480" s="8"/>
      <c r="K480" s="8"/>
      <c r="L480" s="8"/>
      <c r="M480" s="8"/>
    </row>
    <row r="481" spans="1:13" s="9" customFormat="1" ht="25.5" x14ac:dyDescent="0.25">
      <c r="A481" s="100">
        <v>70296</v>
      </c>
      <c r="B481" s="137" t="s">
        <v>7</v>
      </c>
      <c r="C481" s="137" t="s">
        <v>540</v>
      </c>
      <c r="D481" s="6">
        <v>1000</v>
      </c>
      <c r="E481" s="7">
        <v>5</v>
      </c>
      <c r="F481" s="139" t="s">
        <v>541</v>
      </c>
      <c r="G481" s="8"/>
      <c r="H481" s="4"/>
      <c r="I481" s="4"/>
      <c r="J481" s="8"/>
      <c r="K481" s="8"/>
      <c r="L481" s="8"/>
      <c r="M481" s="8"/>
    </row>
    <row r="482" spans="1:13" s="9" customFormat="1" ht="38.25" x14ac:dyDescent="0.25">
      <c r="A482" s="100">
        <v>89512</v>
      </c>
      <c r="B482" s="137" t="s">
        <v>7</v>
      </c>
      <c r="C482" s="137" t="s">
        <v>542</v>
      </c>
      <c r="D482" s="14">
        <f>211+160</f>
        <v>371</v>
      </c>
      <c r="E482" s="7">
        <v>5</v>
      </c>
      <c r="F482" s="139" t="s">
        <v>115</v>
      </c>
      <c r="G482" s="8"/>
      <c r="H482" s="4"/>
      <c r="I482" s="4"/>
      <c r="J482" s="8"/>
      <c r="K482" s="8"/>
      <c r="L482" s="8"/>
      <c r="M482" s="8"/>
    </row>
    <row r="483" spans="1:13" s="9" customFormat="1" ht="38.25" x14ac:dyDescent="0.25">
      <c r="A483" s="100">
        <v>89513</v>
      </c>
      <c r="B483" s="137" t="s">
        <v>7</v>
      </c>
      <c r="C483" s="137" t="s">
        <v>543</v>
      </c>
      <c r="D483" s="14">
        <v>124</v>
      </c>
      <c r="E483" s="7">
        <v>5</v>
      </c>
      <c r="F483" s="139" t="s">
        <v>115</v>
      </c>
      <c r="G483" s="8"/>
      <c r="H483" s="4"/>
      <c r="I483" s="4"/>
      <c r="J483" s="8"/>
      <c r="K483" s="8"/>
      <c r="L483" s="8"/>
      <c r="M483" s="8"/>
    </row>
    <row r="484" spans="1:13" s="9" customFormat="1" ht="51" x14ac:dyDescent="0.25">
      <c r="A484" s="100">
        <v>89514</v>
      </c>
      <c r="B484" s="137" t="s">
        <v>7</v>
      </c>
      <c r="C484" s="137" t="s">
        <v>544</v>
      </c>
      <c r="D484" s="14">
        <v>1346</v>
      </c>
      <c r="E484" s="7">
        <v>5</v>
      </c>
      <c r="F484" s="139" t="s">
        <v>159</v>
      </c>
      <c r="G484" s="8"/>
      <c r="H484" s="4"/>
      <c r="I484" s="4"/>
      <c r="J484" s="8"/>
      <c r="K484" s="8"/>
      <c r="L484" s="8"/>
      <c r="M484" s="8"/>
    </row>
    <row r="485" spans="1:13" s="9" customFormat="1" ht="38.25" x14ac:dyDescent="0.25">
      <c r="A485" s="100">
        <v>90959</v>
      </c>
      <c r="B485" s="137" t="s">
        <v>7</v>
      </c>
      <c r="C485" s="137" t="s">
        <v>545</v>
      </c>
      <c r="D485" s="14">
        <v>524</v>
      </c>
      <c r="E485" s="7">
        <v>4</v>
      </c>
      <c r="F485" s="139" t="s">
        <v>108</v>
      </c>
      <c r="G485" s="8"/>
      <c r="H485" s="4"/>
      <c r="I485" s="4"/>
      <c r="J485" s="8"/>
      <c r="K485" s="8"/>
      <c r="L485" s="8"/>
      <c r="M485" s="8"/>
    </row>
    <row r="486" spans="1:13" s="9" customFormat="1" ht="25.5" x14ac:dyDescent="0.25">
      <c r="A486" s="100">
        <v>93055</v>
      </c>
      <c r="B486" s="137" t="s">
        <v>7</v>
      </c>
      <c r="C486" s="137" t="s">
        <v>546</v>
      </c>
      <c r="D486" s="14">
        <v>178</v>
      </c>
      <c r="E486" s="7">
        <v>5</v>
      </c>
      <c r="F486" s="139" t="s">
        <v>115</v>
      </c>
      <c r="G486" s="11"/>
      <c r="H486" s="4"/>
      <c r="I486" s="4"/>
      <c r="J486" s="8"/>
      <c r="K486" s="8"/>
      <c r="L486" s="8"/>
      <c r="M486" s="8"/>
    </row>
    <row r="487" spans="1:13" s="9" customFormat="1" ht="25.5" x14ac:dyDescent="0.25">
      <c r="A487" s="100">
        <v>93056</v>
      </c>
      <c r="B487" s="137" t="s">
        <v>7</v>
      </c>
      <c r="C487" s="137" t="s">
        <v>547</v>
      </c>
      <c r="D487" s="14">
        <v>120</v>
      </c>
      <c r="E487" s="7">
        <v>5</v>
      </c>
      <c r="F487" s="139" t="s">
        <v>115</v>
      </c>
      <c r="G487" s="8"/>
      <c r="H487" s="4"/>
      <c r="I487" s="4"/>
      <c r="J487" s="8"/>
      <c r="K487" s="8"/>
      <c r="L487" s="8"/>
      <c r="M487" s="8"/>
    </row>
    <row r="488" spans="1:13" s="9" customFormat="1" ht="25.5" x14ac:dyDescent="0.25">
      <c r="A488" s="100">
        <v>93057</v>
      </c>
      <c r="B488" s="137" t="s">
        <v>7</v>
      </c>
      <c r="C488" s="137" t="s">
        <v>548</v>
      </c>
      <c r="D488" s="14">
        <v>131</v>
      </c>
      <c r="E488" s="7">
        <v>5</v>
      </c>
      <c r="F488" s="139" t="s">
        <v>115</v>
      </c>
      <c r="G488" s="8"/>
      <c r="H488" s="4"/>
      <c r="I488" s="4"/>
      <c r="J488" s="8"/>
      <c r="K488" s="8"/>
      <c r="L488" s="8"/>
      <c r="M488" s="8"/>
    </row>
    <row r="489" spans="1:13" s="9" customFormat="1" ht="25.5" x14ac:dyDescent="0.25">
      <c r="A489" s="100">
        <v>93058</v>
      </c>
      <c r="B489" s="137" t="s">
        <v>7</v>
      </c>
      <c r="C489" s="137" t="s">
        <v>549</v>
      </c>
      <c r="D489" s="14">
        <v>465</v>
      </c>
      <c r="E489" s="7">
        <v>5</v>
      </c>
      <c r="F489" s="139" t="s">
        <v>115</v>
      </c>
      <c r="G489" s="8"/>
      <c r="H489" s="4"/>
      <c r="I489" s="4"/>
      <c r="J489" s="8"/>
      <c r="K489" s="8"/>
      <c r="L489" s="8"/>
      <c r="M489" s="8"/>
    </row>
    <row r="490" spans="1:13" s="9" customFormat="1" ht="25.5" x14ac:dyDescent="0.25">
      <c r="A490" s="100">
        <v>93059</v>
      </c>
      <c r="B490" s="137" t="s">
        <v>7</v>
      </c>
      <c r="C490" s="137" t="s">
        <v>550</v>
      </c>
      <c r="D490" s="14">
        <v>775</v>
      </c>
      <c r="E490" s="7">
        <v>5</v>
      </c>
      <c r="F490" s="139" t="s">
        <v>115</v>
      </c>
      <c r="G490" s="8"/>
      <c r="H490" s="4"/>
      <c r="I490" s="4"/>
      <c r="J490" s="8"/>
      <c r="K490" s="8"/>
      <c r="L490" s="8"/>
      <c r="M490" s="8"/>
    </row>
    <row r="491" spans="1:13" s="9" customFormat="1" ht="25.5" x14ac:dyDescent="0.25">
      <c r="A491" s="100">
        <v>93060</v>
      </c>
      <c r="B491" s="137" t="s">
        <v>7</v>
      </c>
      <c r="C491" s="137" t="s">
        <v>551</v>
      </c>
      <c r="D491" s="14">
        <v>431</v>
      </c>
      <c r="E491" s="7">
        <v>5</v>
      </c>
      <c r="F491" s="139" t="s">
        <v>115</v>
      </c>
      <c r="G491" s="8"/>
      <c r="H491" s="4"/>
      <c r="I491" s="4"/>
      <c r="J491" s="8"/>
      <c r="K491" s="8"/>
      <c r="L491" s="8"/>
      <c r="M491" s="8"/>
    </row>
    <row r="492" spans="1:13" s="9" customFormat="1" ht="25.5" x14ac:dyDescent="0.25">
      <c r="A492" s="100">
        <v>93061</v>
      </c>
      <c r="B492" s="137" t="s">
        <v>7</v>
      </c>
      <c r="C492" s="137" t="s">
        <v>552</v>
      </c>
      <c r="D492" s="14">
        <v>300</v>
      </c>
      <c r="E492" s="7">
        <v>5</v>
      </c>
      <c r="F492" s="139" t="s">
        <v>115</v>
      </c>
      <c r="G492" s="8"/>
      <c r="H492" s="4"/>
      <c r="I492" s="4"/>
      <c r="J492" s="8"/>
      <c r="K492" s="8"/>
      <c r="L492" s="8"/>
      <c r="M492" s="8"/>
    </row>
    <row r="493" spans="1:13" s="9" customFormat="1" ht="25.5" x14ac:dyDescent="0.25">
      <c r="A493" s="100">
        <v>93062</v>
      </c>
      <c r="B493" s="137" t="s">
        <v>7</v>
      </c>
      <c r="C493" s="137" t="s">
        <v>553</v>
      </c>
      <c r="D493" s="14">
        <v>267</v>
      </c>
      <c r="E493" s="7">
        <v>5</v>
      </c>
      <c r="F493" s="139" t="s">
        <v>115</v>
      </c>
      <c r="G493" s="8"/>
      <c r="H493" s="4"/>
      <c r="I493" s="4"/>
      <c r="J493" s="8"/>
      <c r="K493" s="8"/>
      <c r="L493" s="8"/>
      <c r="M493" s="8"/>
    </row>
    <row r="494" spans="1:13" s="9" customFormat="1" ht="25.5" x14ac:dyDescent="0.25">
      <c r="A494" s="100">
        <v>93063</v>
      </c>
      <c r="B494" s="137" t="s">
        <v>7</v>
      </c>
      <c r="C494" s="137" t="s">
        <v>554</v>
      </c>
      <c r="D494" s="14">
        <v>491</v>
      </c>
      <c r="E494" s="7">
        <v>5</v>
      </c>
      <c r="F494" s="139" t="s">
        <v>115</v>
      </c>
      <c r="G494" s="8"/>
      <c r="H494" s="4"/>
      <c r="I494" s="4"/>
      <c r="J494" s="8"/>
      <c r="K494" s="8"/>
      <c r="L494" s="8"/>
      <c r="M494" s="8"/>
    </row>
    <row r="495" spans="1:13" s="9" customFormat="1" ht="25.5" x14ac:dyDescent="0.25">
      <c r="A495" s="100">
        <v>93064</v>
      </c>
      <c r="B495" s="137" t="s">
        <v>7</v>
      </c>
      <c r="C495" s="137" t="s">
        <v>555</v>
      </c>
      <c r="D495" s="14">
        <v>160</v>
      </c>
      <c r="E495" s="7">
        <v>5</v>
      </c>
      <c r="F495" s="139" t="s">
        <v>115</v>
      </c>
      <c r="G495" s="8"/>
      <c r="H495" s="4"/>
      <c r="I495" s="4"/>
      <c r="J495" s="8"/>
      <c r="K495" s="8"/>
      <c r="L495" s="8"/>
      <c r="M495" s="8"/>
    </row>
    <row r="496" spans="1:13" s="9" customFormat="1" ht="25.5" x14ac:dyDescent="0.25">
      <c r="A496" s="100">
        <v>93065</v>
      </c>
      <c r="B496" s="137" t="s">
        <v>7</v>
      </c>
      <c r="C496" s="137" t="s">
        <v>556</v>
      </c>
      <c r="D496" s="14">
        <v>310</v>
      </c>
      <c r="E496" s="7">
        <v>5</v>
      </c>
      <c r="F496" s="139" t="s">
        <v>115</v>
      </c>
      <c r="G496" s="8"/>
      <c r="H496" s="4"/>
      <c r="I496" s="4"/>
      <c r="J496" s="8"/>
      <c r="K496" s="8"/>
      <c r="L496" s="8"/>
      <c r="M496" s="8"/>
    </row>
    <row r="497" spans="1:13" s="9" customFormat="1" ht="25.5" x14ac:dyDescent="0.25">
      <c r="A497" s="100">
        <v>93066</v>
      </c>
      <c r="B497" s="137" t="s">
        <v>7</v>
      </c>
      <c r="C497" s="137" t="s">
        <v>557</v>
      </c>
      <c r="D497" s="14">
        <v>532</v>
      </c>
      <c r="E497" s="7">
        <v>5</v>
      </c>
      <c r="F497" s="139" t="s">
        <v>108</v>
      </c>
      <c r="G497" s="8"/>
      <c r="H497" s="4"/>
      <c r="I497" s="4"/>
      <c r="J497" s="8"/>
      <c r="K497" s="8"/>
      <c r="L497" s="8"/>
      <c r="M497" s="8"/>
    </row>
    <row r="498" spans="1:13" s="9" customFormat="1" ht="25.5" x14ac:dyDescent="0.25">
      <c r="A498" s="100">
        <v>93067</v>
      </c>
      <c r="B498" s="137" t="s">
        <v>7</v>
      </c>
      <c r="C498" s="137" t="s">
        <v>558</v>
      </c>
      <c r="D498" s="14">
        <v>488</v>
      </c>
      <c r="E498" s="7">
        <v>5</v>
      </c>
      <c r="F498" s="139" t="s">
        <v>559</v>
      </c>
      <c r="G498" s="8"/>
      <c r="H498" s="4"/>
      <c r="I498" s="4"/>
      <c r="J498" s="8"/>
      <c r="K498" s="8"/>
      <c r="L498" s="8"/>
      <c r="M498" s="8"/>
    </row>
    <row r="499" spans="1:13" s="9" customFormat="1" ht="25.5" x14ac:dyDescent="0.25">
      <c r="A499" s="100">
        <v>93069</v>
      </c>
      <c r="B499" s="137" t="s">
        <v>7</v>
      </c>
      <c r="C499" s="137" t="s">
        <v>560</v>
      </c>
      <c r="D499" s="14">
        <v>473</v>
      </c>
      <c r="E499" s="7">
        <v>5</v>
      </c>
      <c r="F499" s="139" t="s">
        <v>115</v>
      </c>
      <c r="G499" s="8"/>
      <c r="H499" s="4"/>
      <c r="I499" s="4"/>
      <c r="J499" s="8"/>
      <c r="K499" s="8"/>
      <c r="L499" s="8"/>
      <c r="M499" s="8"/>
    </row>
    <row r="500" spans="1:13" s="9" customFormat="1" ht="25.5" x14ac:dyDescent="0.25">
      <c r="A500" s="100">
        <v>93070</v>
      </c>
      <c r="B500" s="137" t="s">
        <v>7</v>
      </c>
      <c r="C500" s="137" t="s">
        <v>561</v>
      </c>
      <c r="D500" s="14">
        <v>127</v>
      </c>
      <c r="E500" s="7">
        <v>5</v>
      </c>
      <c r="F500" s="139" t="s">
        <v>562</v>
      </c>
      <c r="G500" s="8"/>
      <c r="H500" s="4"/>
      <c r="I500" s="4"/>
      <c r="J500" s="8"/>
      <c r="K500" s="8"/>
      <c r="L500" s="8"/>
      <c r="M500" s="8"/>
    </row>
    <row r="501" spans="1:13" s="9" customFormat="1" ht="25.5" x14ac:dyDescent="0.25">
      <c r="A501" s="100">
        <v>93097</v>
      </c>
      <c r="B501" s="137" t="s">
        <v>7</v>
      </c>
      <c r="C501" s="137" t="s">
        <v>563</v>
      </c>
      <c r="D501" s="14">
        <v>311</v>
      </c>
      <c r="E501" s="7">
        <v>5</v>
      </c>
      <c r="F501" s="139" t="s">
        <v>115</v>
      </c>
      <c r="G501" s="8"/>
      <c r="H501" s="4"/>
      <c r="I501" s="4"/>
      <c r="J501" s="8"/>
      <c r="K501" s="8"/>
      <c r="L501" s="8"/>
      <c r="M501" s="8"/>
    </row>
    <row r="502" spans="1:13" s="9" customFormat="1" ht="25.5" x14ac:dyDescent="0.25">
      <c r="A502" s="100">
        <v>93098</v>
      </c>
      <c r="B502" s="137" t="s">
        <v>7</v>
      </c>
      <c r="C502" s="137" t="s">
        <v>564</v>
      </c>
      <c r="D502" s="14">
        <v>317</v>
      </c>
      <c r="E502" s="7">
        <v>5</v>
      </c>
      <c r="F502" s="139" t="s">
        <v>115</v>
      </c>
      <c r="G502" s="8"/>
      <c r="H502" s="4"/>
      <c r="I502" s="4"/>
      <c r="J502" s="8"/>
      <c r="K502" s="8"/>
      <c r="L502" s="8"/>
      <c r="M502" s="8"/>
    </row>
    <row r="503" spans="1:13" s="9" customFormat="1" ht="25.5" x14ac:dyDescent="0.25">
      <c r="A503" s="100">
        <v>93099</v>
      </c>
      <c r="B503" s="137" t="s">
        <v>7</v>
      </c>
      <c r="C503" s="137" t="s">
        <v>565</v>
      </c>
      <c r="D503" s="14">
        <v>595</v>
      </c>
      <c r="E503" s="7">
        <v>5</v>
      </c>
      <c r="F503" s="139" t="s">
        <v>115</v>
      </c>
      <c r="G503" s="8"/>
      <c r="H503" s="4"/>
      <c r="I503" s="4"/>
      <c r="J503" s="8"/>
      <c r="K503" s="8"/>
      <c r="L503" s="8"/>
      <c r="M503" s="8"/>
    </row>
    <row r="504" spans="1:13" s="9" customFormat="1" ht="25.5" x14ac:dyDescent="0.25">
      <c r="A504" s="100">
        <v>93112</v>
      </c>
      <c r="B504" s="137" t="s">
        <v>7</v>
      </c>
      <c r="C504" s="137" t="s">
        <v>566</v>
      </c>
      <c r="D504" s="14">
        <v>190</v>
      </c>
      <c r="E504" s="7">
        <v>5</v>
      </c>
      <c r="F504" s="139" t="s">
        <v>115</v>
      </c>
      <c r="G504" s="8"/>
      <c r="H504" s="4"/>
      <c r="I504" s="4"/>
      <c r="J504" s="8"/>
      <c r="K504" s="8"/>
      <c r="L504" s="8"/>
      <c r="M504" s="8"/>
    </row>
    <row r="505" spans="1:13" s="9" customFormat="1" ht="25.5" x14ac:dyDescent="0.25">
      <c r="A505" s="100">
        <v>93113</v>
      </c>
      <c r="B505" s="137" t="s">
        <v>7</v>
      </c>
      <c r="C505" s="137" t="s">
        <v>567</v>
      </c>
      <c r="D505" s="14">
        <v>594</v>
      </c>
      <c r="E505" s="7">
        <v>5</v>
      </c>
      <c r="F505" s="139" t="s">
        <v>115</v>
      </c>
      <c r="G505" s="8"/>
      <c r="H505" s="4"/>
      <c r="I505" s="4"/>
      <c r="J505" s="8"/>
      <c r="K505" s="8"/>
      <c r="L505" s="8"/>
      <c r="M505" s="8"/>
    </row>
    <row r="506" spans="1:13" s="9" customFormat="1" ht="25.5" x14ac:dyDescent="0.25">
      <c r="A506" s="100">
        <v>93114</v>
      </c>
      <c r="B506" s="137" t="s">
        <v>7</v>
      </c>
      <c r="C506" s="137" t="s">
        <v>568</v>
      </c>
      <c r="D506" s="14">
        <v>564</v>
      </c>
      <c r="E506" s="7">
        <v>5</v>
      </c>
      <c r="F506" s="139" t="s">
        <v>115</v>
      </c>
      <c r="G506" s="8"/>
      <c r="H506" s="4"/>
      <c r="I506" s="4"/>
      <c r="J506" s="8"/>
      <c r="K506" s="8"/>
      <c r="L506" s="8"/>
      <c r="M506" s="8"/>
    </row>
    <row r="507" spans="1:13" s="9" customFormat="1" ht="25.5" x14ac:dyDescent="0.25">
      <c r="A507" s="100">
        <v>93115</v>
      </c>
      <c r="B507" s="137" t="s">
        <v>7</v>
      </c>
      <c r="C507" s="137" t="s">
        <v>569</v>
      </c>
      <c r="D507" s="14">
        <v>189</v>
      </c>
      <c r="E507" s="7">
        <v>5</v>
      </c>
      <c r="F507" s="139" t="s">
        <v>115</v>
      </c>
      <c r="G507" s="8"/>
      <c r="H507" s="4"/>
      <c r="I507" s="4"/>
      <c r="J507" s="8"/>
      <c r="K507" s="8"/>
      <c r="L507" s="8"/>
      <c r="M507" s="8"/>
    </row>
    <row r="508" spans="1:13" s="9" customFormat="1" ht="25.5" x14ac:dyDescent="0.25">
      <c r="A508" s="100">
        <v>93116</v>
      </c>
      <c r="B508" s="137" t="s">
        <v>7</v>
      </c>
      <c r="C508" s="137" t="s">
        <v>570</v>
      </c>
      <c r="D508" s="14">
        <v>456</v>
      </c>
      <c r="E508" s="7">
        <v>5</v>
      </c>
      <c r="F508" s="139" t="s">
        <v>571</v>
      </c>
      <c r="G508" s="8"/>
      <c r="H508" s="4"/>
      <c r="I508" s="4"/>
      <c r="J508" s="8"/>
      <c r="K508" s="8"/>
      <c r="L508" s="8"/>
      <c r="M508" s="8"/>
    </row>
    <row r="509" spans="1:13" s="9" customFormat="1" ht="25.5" x14ac:dyDescent="0.25">
      <c r="A509" s="100">
        <v>93117</v>
      </c>
      <c r="B509" s="137" t="s">
        <v>7</v>
      </c>
      <c r="C509" s="137" t="s">
        <v>572</v>
      </c>
      <c r="D509" s="14">
        <v>430</v>
      </c>
      <c r="E509" s="7">
        <v>5</v>
      </c>
      <c r="F509" s="139" t="s">
        <v>115</v>
      </c>
      <c r="G509" s="8"/>
      <c r="H509" s="4"/>
      <c r="I509" s="4"/>
      <c r="J509" s="8"/>
      <c r="K509" s="8"/>
      <c r="L509" s="8"/>
      <c r="M509" s="8"/>
    </row>
    <row r="510" spans="1:13" s="9" customFormat="1" ht="25.5" x14ac:dyDescent="0.25">
      <c r="A510" s="140">
        <v>93118</v>
      </c>
      <c r="B510" s="144" t="s">
        <v>7</v>
      </c>
      <c r="C510" s="144" t="s">
        <v>573</v>
      </c>
      <c r="D510" s="15">
        <v>184</v>
      </c>
      <c r="E510" s="19">
        <v>5</v>
      </c>
      <c r="F510" s="135" t="s">
        <v>115</v>
      </c>
      <c r="G510" s="8"/>
      <c r="H510" s="4"/>
      <c r="I510" s="4"/>
      <c r="J510" s="8"/>
      <c r="K510" s="8"/>
      <c r="L510" s="8"/>
      <c r="M510" s="8"/>
    </row>
    <row r="511" spans="1:13" s="9" customFormat="1" ht="25.5" x14ac:dyDescent="0.25">
      <c r="A511" s="91">
        <v>93574</v>
      </c>
      <c r="B511" s="90" t="s">
        <v>7</v>
      </c>
      <c r="C511" s="89" t="s">
        <v>574</v>
      </c>
      <c r="D511" s="14">
        <v>1716</v>
      </c>
      <c r="E511" s="7">
        <v>5</v>
      </c>
      <c r="F511" s="139" t="s">
        <v>115</v>
      </c>
      <c r="G511" s="75"/>
      <c r="H511" s="4"/>
      <c r="I511" s="4"/>
      <c r="J511" s="8"/>
      <c r="K511" s="8"/>
      <c r="L511" s="8"/>
      <c r="M511" s="8"/>
    </row>
    <row r="512" spans="1:13" s="9" customFormat="1" ht="38.25" x14ac:dyDescent="0.25">
      <c r="A512" s="101">
        <v>93921</v>
      </c>
      <c r="B512" s="145" t="s">
        <v>575</v>
      </c>
      <c r="C512" s="145" t="s">
        <v>576</v>
      </c>
      <c r="D512" s="79">
        <f>88+8</f>
        <v>96</v>
      </c>
      <c r="E512" s="50">
        <v>5</v>
      </c>
      <c r="F512" s="136" t="s">
        <v>115</v>
      </c>
      <c r="G512" s="8"/>
      <c r="H512" s="4"/>
      <c r="I512" s="4"/>
      <c r="J512" s="8"/>
      <c r="K512" s="8"/>
      <c r="L512" s="8"/>
      <c r="M512" s="8"/>
    </row>
    <row r="513" spans="1:13" s="9" customFormat="1" ht="38.25" x14ac:dyDescent="0.25">
      <c r="A513" s="100">
        <v>93922</v>
      </c>
      <c r="B513" s="137" t="s">
        <v>575</v>
      </c>
      <c r="C513" s="137" t="s">
        <v>577</v>
      </c>
      <c r="D513" s="14">
        <f>62+3</f>
        <v>65</v>
      </c>
      <c r="E513" s="7">
        <v>5</v>
      </c>
      <c r="F513" s="139" t="s">
        <v>115</v>
      </c>
      <c r="G513" s="8"/>
      <c r="H513" s="4"/>
      <c r="I513" s="4"/>
      <c r="J513" s="8"/>
      <c r="K513" s="8"/>
      <c r="L513" s="8"/>
      <c r="M513" s="8"/>
    </row>
    <row r="514" spans="1:13" s="9" customFormat="1" ht="38.25" x14ac:dyDescent="0.25">
      <c r="A514" s="100">
        <v>93923</v>
      </c>
      <c r="B514" s="137" t="s">
        <v>575</v>
      </c>
      <c r="C514" s="137" t="s">
        <v>578</v>
      </c>
      <c r="D514" s="14">
        <v>139</v>
      </c>
      <c r="E514" s="7">
        <v>5</v>
      </c>
      <c r="F514" s="139" t="s">
        <v>115</v>
      </c>
      <c r="G514" s="8"/>
      <c r="H514" s="4"/>
      <c r="I514" s="4"/>
      <c r="J514" s="8"/>
      <c r="K514" s="8"/>
      <c r="L514" s="8"/>
      <c r="M514" s="8"/>
    </row>
    <row r="515" spans="1:13" s="9" customFormat="1" x14ac:dyDescent="0.25">
      <c r="A515" s="173">
        <v>104418</v>
      </c>
      <c r="B515" s="174" t="s">
        <v>7</v>
      </c>
      <c r="C515" s="175" t="s">
        <v>579</v>
      </c>
      <c r="D515" s="14">
        <f>505.6</f>
        <v>505.6</v>
      </c>
      <c r="E515" s="7">
        <v>2</v>
      </c>
      <c r="F515" s="139" t="s">
        <v>108</v>
      </c>
      <c r="G515" s="8"/>
      <c r="H515" s="4"/>
      <c r="I515" s="4"/>
      <c r="J515" s="8"/>
      <c r="K515" s="8"/>
      <c r="L515" s="8"/>
      <c r="M515" s="8"/>
    </row>
    <row r="516" spans="1:13" s="9" customFormat="1" x14ac:dyDescent="0.25">
      <c r="A516" s="173"/>
      <c r="B516" s="174"/>
      <c r="C516" s="175"/>
      <c r="D516" s="14">
        <f>505.6-505.6</f>
        <v>0</v>
      </c>
      <c r="E516" s="7">
        <v>3</v>
      </c>
      <c r="F516" s="139" t="s">
        <v>108</v>
      </c>
      <c r="G516" s="8"/>
      <c r="H516" s="4"/>
      <c r="I516" s="4"/>
      <c r="J516" s="8"/>
      <c r="K516" s="8"/>
      <c r="L516" s="8"/>
      <c r="M516" s="8"/>
    </row>
    <row r="517" spans="1:13" s="9" customFormat="1" ht="51" x14ac:dyDescent="0.25">
      <c r="A517" s="100">
        <v>110195</v>
      </c>
      <c r="B517" s="137" t="s">
        <v>7</v>
      </c>
      <c r="C517" s="137" t="s">
        <v>580</v>
      </c>
      <c r="D517" s="14">
        <v>1776</v>
      </c>
      <c r="E517" s="7">
        <v>5</v>
      </c>
      <c r="F517" s="139" t="s">
        <v>115</v>
      </c>
      <c r="G517" s="8"/>
      <c r="H517" s="4"/>
      <c r="I517" s="4"/>
      <c r="J517" s="8"/>
      <c r="K517" s="8"/>
      <c r="L517" s="8"/>
      <c r="M517" s="8"/>
    </row>
    <row r="518" spans="1:13" s="9" customFormat="1" ht="38.25" x14ac:dyDescent="0.25">
      <c r="A518" s="100">
        <v>110196</v>
      </c>
      <c r="B518" s="137" t="s">
        <v>7</v>
      </c>
      <c r="C518" s="137" t="s">
        <v>581</v>
      </c>
      <c r="D518" s="14">
        <v>1936</v>
      </c>
      <c r="E518" s="7">
        <v>4</v>
      </c>
      <c r="F518" s="139" t="s">
        <v>277</v>
      </c>
      <c r="G518" s="8"/>
      <c r="H518" s="4"/>
      <c r="I518" s="4"/>
      <c r="J518" s="8"/>
      <c r="K518" s="8"/>
      <c r="L518" s="8"/>
      <c r="M518" s="8"/>
    </row>
    <row r="519" spans="1:13" s="9" customFormat="1" x14ac:dyDescent="0.25">
      <c r="A519" s="173">
        <v>115573</v>
      </c>
      <c r="B519" s="174" t="s">
        <v>7</v>
      </c>
      <c r="C519" s="175" t="s">
        <v>582</v>
      </c>
      <c r="D519" s="14">
        <v>430</v>
      </c>
      <c r="E519" s="7">
        <v>4</v>
      </c>
      <c r="F519" s="139" t="s">
        <v>277</v>
      </c>
      <c r="G519" s="8"/>
      <c r="H519" s="4"/>
      <c r="I519" s="4"/>
      <c r="J519" s="8"/>
      <c r="K519" s="8"/>
      <c r="L519" s="8"/>
      <c r="M519" s="8"/>
    </row>
    <row r="520" spans="1:13" s="9" customFormat="1" x14ac:dyDescent="0.25">
      <c r="A520" s="178"/>
      <c r="B520" s="195"/>
      <c r="C520" s="182"/>
      <c r="D520" s="15">
        <f>340+592</f>
        <v>932</v>
      </c>
      <c r="E520" s="19">
        <v>5</v>
      </c>
      <c r="F520" s="135" t="s">
        <v>115</v>
      </c>
      <c r="G520" s="8"/>
      <c r="H520" s="4"/>
      <c r="I520" s="4"/>
      <c r="J520" s="8"/>
      <c r="K520" s="8"/>
      <c r="L520" s="8"/>
      <c r="M520" s="8"/>
    </row>
    <row r="521" spans="1:13" s="9" customFormat="1" ht="25.5" x14ac:dyDescent="0.25">
      <c r="A521" s="142">
        <v>115590</v>
      </c>
      <c r="B521" s="143" t="s">
        <v>7</v>
      </c>
      <c r="C521" s="143" t="s">
        <v>640</v>
      </c>
      <c r="D521" s="14">
        <v>310</v>
      </c>
      <c r="E521" s="7">
        <v>5</v>
      </c>
      <c r="F521" s="139"/>
      <c r="G521" s="76"/>
      <c r="H521" s="4"/>
      <c r="I521" s="4"/>
      <c r="J521" s="8"/>
      <c r="K521" s="8"/>
      <c r="L521" s="8"/>
      <c r="M521" s="8"/>
    </row>
    <row r="522" spans="1:13" s="9" customFormat="1" ht="25.5" x14ac:dyDescent="0.25">
      <c r="A522" s="101">
        <v>119497</v>
      </c>
      <c r="B522" s="145" t="s">
        <v>7</v>
      </c>
      <c r="C522" s="145" t="s">
        <v>583</v>
      </c>
      <c r="D522" s="79">
        <v>759</v>
      </c>
      <c r="E522" s="50">
        <v>4</v>
      </c>
      <c r="F522" s="141"/>
      <c r="G522" s="8"/>
      <c r="H522" s="4"/>
      <c r="I522" s="4"/>
      <c r="J522" s="8"/>
      <c r="K522" s="8"/>
      <c r="L522" s="8"/>
      <c r="M522" s="8"/>
    </row>
    <row r="523" spans="1:13" s="9" customFormat="1" ht="25.5" x14ac:dyDescent="0.25">
      <c r="A523" s="102">
        <v>123923</v>
      </c>
      <c r="B523" s="146" t="s">
        <v>575</v>
      </c>
      <c r="C523" s="137" t="s">
        <v>584</v>
      </c>
      <c r="D523" s="56">
        <v>260</v>
      </c>
      <c r="E523" s="7">
        <v>5</v>
      </c>
      <c r="F523" s="135" t="s">
        <v>115</v>
      </c>
      <c r="G523" s="8"/>
      <c r="H523" s="4"/>
      <c r="I523" s="4"/>
      <c r="J523" s="8"/>
      <c r="K523" s="8"/>
      <c r="L523" s="8"/>
      <c r="M523" s="8"/>
    </row>
    <row r="524" spans="1:13" s="9" customFormat="1" ht="25.5" x14ac:dyDescent="0.25">
      <c r="A524" s="140">
        <v>123934</v>
      </c>
      <c r="B524" s="144" t="s">
        <v>575</v>
      </c>
      <c r="C524" s="137" t="s">
        <v>585</v>
      </c>
      <c r="D524" s="14">
        <v>190</v>
      </c>
      <c r="E524" s="7">
        <v>5</v>
      </c>
      <c r="F524" s="135" t="s">
        <v>115</v>
      </c>
      <c r="G524" s="8"/>
      <c r="H524" s="4"/>
      <c r="I524" s="52"/>
      <c r="J524" s="8"/>
      <c r="K524" s="8"/>
      <c r="L524" s="8"/>
      <c r="M524" s="8"/>
    </row>
    <row r="525" spans="1:13" s="9" customFormat="1" ht="25.5" x14ac:dyDescent="0.25">
      <c r="A525" s="140">
        <v>123935</v>
      </c>
      <c r="B525" s="144" t="s">
        <v>575</v>
      </c>
      <c r="C525" s="137" t="s">
        <v>586</v>
      </c>
      <c r="D525" s="15">
        <v>80</v>
      </c>
      <c r="E525" s="7">
        <v>5</v>
      </c>
      <c r="F525" s="135" t="s">
        <v>115</v>
      </c>
      <c r="G525" s="8"/>
      <c r="H525" s="4"/>
      <c r="I525" s="52"/>
      <c r="J525" s="8"/>
      <c r="K525" s="8"/>
      <c r="L525" s="8"/>
      <c r="M525" s="8"/>
    </row>
    <row r="526" spans="1:13" s="9" customFormat="1" ht="25.5" x14ac:dyDescent="0.25">
      <c r="A526" s="140">
        <v>123936</v>
      </c>
      <c r="B526" s="144" t="s">
        <v>575</v>
      </c>
      <c r="C526" s="137" t="s">
        <v>587</v>
      </c>
      <c r="D526" s="15">
        <v>89</v>
      </c>
      <c r="E526" s="7">
        <v>5</v>
      </c>
      <c r="F526" s="135" t="s">
        <v>115</v>
      </c>
      <c r="G526" s="8"/>
      <c r="H526" s="4"/>
      <c r="I526" s="52"/>
      <c r="J526" s="8"/>
      <c r="K526" s="8"/>
      <c r="L526" s="8"/>
      <c r="M526" s="8"/>
    </row>
    <row r="527" spans="1:13" s="9" customFormat="1" ht="25.5" x14ac:dyDescent="0.25">
      <c r="A527" s="140">
        <v>123937</v>
      </c>
      <c r="B527" s="144" t="s">
        <v>575</v>
      </c>
      <c r="C527" s="137" t="s">
        <v>588</v>
      </c>
      <c r="D527" s="15">
        <v>88</v>
      </c>
      <c r="E527" s="37">
        <v>5</v>
      </c>
      <c r="F527" s="135" t="s">
        <v>115</v>
      </c>
      <c r="G527" s="8"/>
      <c r="H527" s="4"/>
      <c r="I527" s="52"/>
      <c r="J527" s="8"/>
      <c r="K527" s="8"/>
      <c r="L527" s="8"/>
      <c r="M527" s="8"/>
    </row>
    <row r="528" spans="1:13" s="9" customFormat="1" ht="25.5" x14ac:dyDescent="0.25">
      <c r="A528" s="140">
        <v>123938</v>
      </c>
      <c r="B528" s="144" t="s">
        <v>7</v>
      </c>
      <c r="C528" s="137" t="s">
        <v>589</v>
      </c>
      <c r="D528" s="15">
        <v>205</v>
      </c>
      <c r="E528" s="19">
        <v>4</v>
      </c>
      <c r="F528" s="135" t="s">
        <v>277</v>
      </c>
      <c r="G528" s="8"/>
      <c r="H528" s="4"/>
      <c r="I528" s="4"/>
      <c r="J528" s="8"/>
      <c r="K528" s="8"/>
      <c r="L528" s="8"/>
      <c r="M528" s="8"/>
    </row>
    <row r="529" spans="1:13" s="9" customFormat="1" x14ac:dyDescent="0.25">
      <c r="A529" s="178">
        <v>123939</v>
      </c>
      <c r="B529" s="182" t="s">
        <v>7</v>
      </c>
      <c r="C529" s="182" t="s">
        <v>590</v>
      </c>
      <c r="D529" s="15">
        <f>920-179</f>
        <v>741</v>
      </c>
      <c r="E529" s="19">
        <v>3</v>
      </c>
      <c r="F529" s="171" t="s">
        <v>277</v>
      </c>
      <c r="G529" s="8"/>
      <c r="H529" s="4"/>
      <c r="I529" s="4"/>
      <c r="J529" s="8"/>
      <c r="K529" s="8"/>
      <c r="L529" s="8"/>
      <c r="M529" s="8"/>
    </row>
    <row r="530" spans="1:13" s="9" customFormat="1" x14ac:dyDescent="0.25">
      <c r="A530" s="179"/>
      <c r="B530" s="183"/>
      <c r="C530" s="183"/>
      <c r="D530" s="15">
        <v>179</v>
      </c>
      <c r="E530" s="19">
        <v>4</v>
      </c>
      <c r="F530" s="172"/>
      <c r="G530" s="8"/>
      <c r="H530" s="4"/>
      <c r="I530" s="4"/>
      <c r="J530" s="8"/>
      <c r="K530" s="8"/>
      <c r="L530" s="8"/>
      <c r="M530" s="8"/>
    </row>
    <row r="531" spans="1:13" s="9" customFormat="1" x14ac:dyDescent="0.25">
      <c r="A531" s="178">
        <v>123941</v>
      </c>
      <c r="B531" s="195" t="s">
        <v>7</v>
      </c>
      <c r="C531" s="182" t="s">
        <v>591</v>
      </c>
      <c r="D531" s="15">
        <v>660</v>
      </c>
      <c r="E531" s="19">
        <v>4</v>
      </c>
      <c r="F531" s="135" t="s">
        <v>277</v>
      </c>
      <c r="G531" s="8"/>
      <c r="H531" s="4"/>
      <c r="I531" s="4"/>
      <c r="J531" s="8"/>
      <c r="K531" s="8"/>
      <c r="L531" s="8"/>
      <c r="M531" s="8"/>
    </row>
    <row r="532" spans="1:13" s="9" customFormat="1" x14ac:dyDescent="0.25">
      <c r="A532" s="179"/>
      <c r="B532" s="196"/>
      <c r="C532" s="183"/>
      <c r="D532" s="15">
        <v>142</v>
      </c>
      <c r="E532" s="19">
        <v>5</v>
      </c>
      <c r="F532" s="135" t="s">
        <v>592</v>
      </c>
      <c r="G532" s="8"/>
      <c r="H532" s="4"/>
      <c r="I532" s="4"/>
      <c r="J532" s="8"/>
      <c r="K532" s="8"/>
      <c r="L532" s="8"/>
      <c r="M532" s="8"/>
    </row>
    <row r="533" spans="1:13" s="9" customFormat="1" ht="25.5" x14ac:dyDescent="0.25">
      <c r="A533" s="140">
        <v>124942</v>
      </c>
      <c r="B533" s="144" t="s">
        <v>7</v>
      </c>
      <c r="C533" s="137" t="s">
        <v>593</v>
      </c>
      <c r="D533" s="15">
        <v>756</v>
      </c>
      <c r="E533" s="19">
        <v>4</v>
      </c>
      <c r="F533" s="135" t="s">
        <v>277</v>
      </c>
      <c r="G533" s="8"/>
      <c r="H533" s="4"/>
      <c r="I533" s="4"/>
      <c r="J533" s="8"/>
      <c r="K533" s="8"/>
      <c r="L533" s="8"/>
      <c r="M533" s="8"/>
    </row>
    <row r="534" spans="1:13" s="9" customFormat="1" ht="25.5" x14ac:dyDescent="0.25">
      <c r="A534" s="140">
        <v>124943</v>
      </c>
      <c r="B534" s="144" t="s">
        <v>575</v>
      </c>
      <c r="C534" s="137" t="s">
        <v>594</v>
      </c>
      <c r="D534" s="15">
        <v>215</v>
      </c>
      <c r="E534" s="19">
        <v>5</v>
      </c>
      <c r="F534" s="135" t="s">
        <v>277</v>
      </c>
      <c r="G534" s="8"/>
      <c r="H534" s="4"/>
      <c r="I534" s="4"/>
      <c r="J534" s="8"/>
      <c r="K534" s="8"/>
      <c r="L534" s="8"/>
      <c r="M534" s="8"/>
    </row>
    <row r="535" spans="1:13" s="9" customFormat="1" ht="38.25" x14ac:dyDescent="0.25">
      <c r="A535" s="140">
        <v>124944</v>
      </c>
      <c r="B535" s="144" t="s">
        <v>575</v>
      </c>
      <c r="C535" s="137" t="s">
        <v>595</v>
      </c>
      <c r="D535" s="15">
        <v>115</v>
      </c>
      <c r="E535" s="19">
        <v>5</v>
      </c>
      <c r="F535" s="135" t="s">
        <v>277</v>
      </c>
      <c r="G535" s="8"/>
      <c r="H535" s="4"/>
      <c r="I535" s="4"/>
      <c r="J535" s="8"/>
      <c r="K535" s="8"/>
      <c r="L535" s="8"/>
      <c r="M535" s="8"/>
    </row>
    <row r="536" spans="1:13" s="9" customFormat="1" ht="38.25" x14ac:dyDescent="0.25">
      <c r="A536" s="140">
        <v>124945</v>
      </c>
      <c r="B536" s="144" t="s">
        <v>575</v>
      </c>
      <c r="C536" s="146" t="s">
        <v>596</v>
      </c>
      <c r="D536" s="15">
        <v>85</v>
      </c>
      <c r="E536" s="19">
        <v>5</v>
      </c>
      <c r="F536" s="135" t="s">
        <v>277</v>
      </c>
      <c r="G536" s="8"/>
      <c r="H536" s="4"/>
      <c r="I536" s="4"/>
      <c r="J536" s="118"/>
      <c r="K536" s="8"/>
      <c r="L536" s="8"/>
      <c r="M536" s="8"/>
    </row>
    <row r="537" spans="1:13" s="9" customFormat="1" ht="25.5" x14ac:dyDescent="0.25">
      <c r="A537" s="140">
        <v>124946</v>
      </c>
      <c r="B537" s="144" t="s">
        <v>7</v>
      </c>
      <c r="C537" s="137" t="s">
        <v>597</v>
      </c>
      <c r="D537" s="15">
        <v>930</v>
      </c>
      <c r="E537" s="19">
        <v>5</v>
      </c>
      <c r="F537" s="135" t="s">
        <v>115</v>
      </c>
      <c r="G537" s="8"/>
      <c r="H537" s="4"/>
      <c r="I537" s="4"/>
      <c r="J537" s="8"/>
      <c r="K537" s="8"/>
      <c r="L537" s="8"/>
      <c r="M537" s="8"/>
    </row>
    <row r="538" spans="1:13" s="23" customFormat="1" ht="25.5" x14ac:dyDescent="0.25">
      <c r="A538" s="140">
        <v>127394</v>
      </c>
      <c r="B538" s="16" t="s">
        <v>7</v>
      </c>
      <c r="C538" s="17" t="s">
        <v>598</v>
      </c>
      <c r="D538" s="18">
        <v>1110</v>
      </c>
      <c r="E538" s="19">
        <v>5</v>
      </c>
      <c r="F538" s="20" t="s">
        <v>115</v>
      </c>
      <c r="G538" s="21"/>
      <c r="H538" s="22"/>
      <c r="I538" s="22"/>
      <c r="J538" s="21"/>
      <c r="K538" s="21"/>
      <c r="L538" s="21"/>
      <c r="M538" s="21"/>
    </row>
    <row r="539" spans="1:13" s="23" customFormat="1" x14ac:dyDescent="0.25">
      <c r="A539" s="178">
        <v>130747</v>
      </c>
      <c r="B539" s="195" t="s">
        <v>7</v>
      </c>
      <c r="C539" s="198" t="s">
        <v>599</v>
      </c>
      <c r="D539" s="18">
        <v>410</v>
      </c>
      <c r="E539" s="19">
        <v>4</v>
      </c>
      <c r="F539" s="20" t="s">
        <v>600</v>
      </c>
      <c r="G539" s="21"/>
      <c r="H539" s="22"/>
      <c r="I539" s="22"/>
      <c r="J539" s="21"/>
      <c r="K539" s="21"/>
      <c r="L539" s="21"/>
      <c r="M539" s="21"/>
    </row>
    <row r="540" spans="1:13" s="23" customFormat="1" x14ac:dyDescent="0.25">
      <c r="A540" s="186"/>
      <c r="B540" s="197"/>
      <c r="C540" s="199"/>
      <c r="D540" s="18">
        <v>185</v>
      </c>
      <c r="E540" s="19">
        <v>5</v>
      </c>
      <c r="F540" s="20" t="s">
        <v>159</v>
      </c>
      <c r="G540" s="21"/>
      <c r="H540" s="22"/>
      <c r="I540" s="22"/>
      <c r="J540" s="21"/>
      <c r="K540" s="21"/>
      <c r="L540" s="21"/>
      <c r="M540" s="21"/>
    </row>
    <row r="541" spans="1:13" s="23" customFormat="1" ht="25.5" x14ac:dyDescent="0.25">
      <c r="A541" s="142">
        <v>130748</v>
      </c>
      <c r="B541" s="143" t="s">
        <v>575</v>
      </c>
      <c r="C541" s="88" t="s">
        <v>639</v>
      </c>
      <c r="D541" s="26">
        <v>320</v>
      </c>
      <c r="E541" s="7">
        <v>5</v>
      </c>
      <c r="F541" s="66" t="s">
        <v>115</v>
      </c>
      <c r="G541" s="76"/>
      <c r="H541" s="22"/>
      <c r="I541" s="22"/>
      <c r="J541" s="21"/>
      <c r="K541" s="21"/>
      <c r="L541" s="21"/>
      <c r="M541" s="21"/>
    </row>
    <row r="542" spans="1:13" s="23" customFormat="1" ht="38.25" x14ac:dyDescent="0.25">
      <c r="A542" s="102">
        <v>130749</v>
      </c>
      <c r="B542" s="146" t="s">
        <v>7</v>
      </c>
      <c r="C542" s="80" t="s">
        <v>601</v>
      </c>
      <c r="D542" s="81">
        <v>400</v>
      </c>
      <c r="E542" s="37">
        <v>5</v>
      </c>
      <c r="F542" s="82" t="s">
        <v>159</v>
      </c>
      <c r="G542" s="21"/>
      <c r="H542" s="22"/>
      <c r="I542" s="22"/>
      <c r="J542" s="21"/>
      <c r="K542" s="21"/>
      <c r="L542" s="21"/>
      <c r="M542" s="21"/>
    </row>
    <row r="543" spans="1:13" s="23" customFormat="1" ht="63.75" x14ac:dyDescent="0.25">
      <c r="A543" s="140">
        <v>130750</v>
      </c>
      <c r="B543" s="16" t="s">
        <v>7</v>
      </c>
      <c r="C543" s="78" t="s">
        <v>602</v>
      </c>
      <c r="D543" s="18">
        <v>253</v>
      </c>
      <c r="E543" s="19">
        <v>5</v>
      </c>
      <c r="F543" s="20" t="s">
        <v>115</v>
      </c>
      <c r="G543" s="21"/>
      <c r="H543" s="22"/>
      <c r="I543" s="112"/>
      <c r="J543" s="21"/>
      <c r="K543" s="21"/>
      <c r="L543" s="21"/>
      <c r="M543" s="21"/>
    </row>
    <row r="544" spans="1:13" s="23" customFormat="1" ht="25.5" x14ac:dyDescent="0.25">
      <c r="A544" s="108">
        <v>130751</v>
      </c>
      <c r="B544" s="109" t="s">
        <v>7</v>
      </c>
      <c r="C544" s="110" t="s">
        <v>641</v>
      </c>
      <c r="D544" s="111">
        <v>323</v>
      </c>
      <c r="E544" s="50">
        <v>4</v>
      </c>
      <c r="F544" s="99" t="s">
        <v>277</v>
      </c>
      <c r="G544" s="76"/>
      <c r="H544" s="22"/>
      <c r="I544" s="22"/>
      <c r="J544" s="21"/>
      <c r="K544" s="21"/>
      <c r="L544" s="21"/>
      <c r="M544" s="21"/>
    </row>
    <row r="545" spans="1:13" s="23" customFormat="1" ht="38.25" x14ac:dyDescent="0.25">
      <c r="A545" s="102">
        <v>130752</v>
      </c>
      <c r="B545" s="155" t="s">
        <v>7</v>
      </c>
      <c r="C545" s="17" t="s">
        <v>603</v>
      </c>
      <c r="D545" s="81">
        <v>267</v>
      </c>
      <c r="E545" s="37">
        <v>4</v>
      </c>
      <c r="F545" s="82" t="s">
        <v>277</v>
      </c>
      <c r="G545" s="21"/>
      <c r="H545" s="22"/>
      <c r="I545" s="22"/>
      <c r="J545" s="21"/>
      <c r="K545" s="21"/>
      <c r="L545" s="21"/>
      <c r="M545" s="21"/>
    </row>
    <row r="546" spans="1:13" s="23" customFormat="1" ht="51" x14ac:dyDescent="0.25">
      <c r="A546" s="140">
        <v>130753</v>
      </c>
      <c r="B546" s="156" t="s">
        <v>7</v>
      </c>
      <c r="C546" s="80" t="s">
        <v>604</v>
      </c>
      <c r="D546" s="18">
        <v>1820</v>
      </c>
      <c r="E546" s="19">
        <v>5</v>
      </c>
      <c r="F546" s="20" t="s">
        <v>115</v>
      </c>
      <c r="G546" s="21"/>
      <c r="H546" s="22"/>
      <c r="I546" s="22"/>
      <c r="J546" s="21"/>
      <c r="K546" s="21"/>
      <c r="L546" s="21"/>
      <c r="M546" s="21"/>
    </row>
    <row r="547" spans="1:13" s="23" customFormat="1" ht="38.25" x14ac:dyDescent="0.25">
      <c r="A547" s="140">
        <v>130754</v>
      </c>
      <c r="B547" s="157" t="s">
        <v>7</v>
      </c>
      <c r="C547" s="24" t="s">
        <v>605</v>
      </c>
      <c r="D547" s="18">
        <v>1370</v>
      </c>
      <c r="E547" s="19">
        <v>4</v>
      </c>
      <c r="F547" s="20" t="s">
        <v>159</v>
      </c>
      <c r="G547" s="21"/>
      <c r="H547" s="22"/>
      <c r="I547" s="22"/>
      <c r="J547" s="21"/>
      <c r="K547" s="21"/>
      <c r="L547" s="21"/>
      <c r="M547" s="21"/>
    </row>
    <row r="548" spans="1:13" s="23" customFormat="1" ht="25.5" x14ac:dyDescent="0.25">
      <c r="A548" s="140">
        <v>130755</v>
      </c>
      <c r="B548" s="156" t="s">
        <v>7</v>
      </c>
      <c r="C548" s="24" t="s">
        <v>606</v>
      </c>
      <c r="D548" s="18">
        <v>142</v>
      </c>
      <c r="E548" s="19">
        <v>5</v>
      </c>
      <c r="F548" s="20" t="s">
        <v>115</v>
      </c>
      <c r="G548" s="21"/>
      <c r="H548" s="22"/>
      <c r="I548" s="22"/>
      <c r="J548" s="21"/>
      <c r="K548" s="21"/>
      <c r="L548" s="21"/>
      <c r="M548" s="21"/>
    </row>
    <row r="549" spans="1:13" s="23" customFormat="1" ht="25.5" x14ac:dyDescent="0.25">
      <c r="A549" s="140">
        <v>130756</v>
      </c>
      <c r="B549" s="159" t="s">
        <v>7</v>
      </c>
      <c r="C549" s="24" t="s">
        <v>607</v>
      </c>
      <c r="D549" s="18">
        <v>82</v>
      </c>
      <c r="E549" s="19">
        <v>5</v>
      </c>
      <c r="F549" s="20" t="s">
        <v>115</v>
      </c>
      <c r="G549" s="21"/>
      <c r="H549" s="22"/>
      <c r="I549" s="22"/>
      <c r="J549" s="21"/>
      <c r="K549" s="21"/>
      <c r="L549" s="21"/>
      <c r="M549" s="21"/>
    </row>
    <row r="550" spans="1:13" s="23" customFormat="1" ht="25.5" x14ac:dyDescent="0.25">
      <c r="A550" s="140">
        <v>130757</v>
      </c>
      <c r="B550" s="160" t="s">
        <v>7</v>
      </c>
      <c r="C550" s="24" t="s">
        <v>608</v>
      </c>
      <c r="D550" s="18">
        <v>35</v>
      </c>
      <c r="E550" s="19">
        <v>5</v>
      </c>
      <c r="F550" s="20" t="s">
        <v>115</v>
      </c>
      <c r="G550" s="21"/>
      <c r="H550" s="22"/>
      <c r="I550" s="22"/>
      <c r="J550" s="21"/>
      <c r="K550" s="21"/>
      <c r="L550" s="21"/>
      <c r="M550" s="21"/>
    </row>
    <row r="551" spans="1:13" s="23" customFormat="1" ht="25.5" x14ac:dyDescent="0.25">
      <c r="A551" s="140">
        <v>130758</v>
      </c>
      <c r="B551" s="159" t="s">
        <v>7</v>
      </c>
      <c r="C551" s="24" t="s">
        <v>609</v>
      </c>
      <c r="D551" s="154">
        <v>232</v>
      </c>
      <c r="E551" s="19">
        <v>5</v>
      </c>
      <c r="F551" s="20" t="s">
        <v>115</v>
      </c>
      <c r="G551" s="21"/>
      <c r="H551" s="22"/>
      <c r="I551" s="22"/>
      <c r="J551" s="21"/>
      <c r="K551" s="21"/>
      <c r="L551" s="21"/>
      <c r="M551" s="21"/>
    </row>
    <row r="552" spans="1:13" s="23" customFormat="1" ht="25.5" x14ac:dyDescent="0.25">
      <c r="A552" s="140">
        <v>130759</v>
      </c>
      <c r="B552" s="95" t="s">
        <v>7</v>
      </c>
      <c r="C552" s="25" t="s">
        <v>610</v>
      </c>
      <c r="D552" s="92">
        <v>657</v>
      </c>
      <c r="E552" s="19">
        <v>5</v>
      </c>
      <c r="F552" s="20" t="s">
        <v>115</v>
      </c>
      <c r="G552" s="21"/>
      <c r="H552" s="22"/>
      <c r="I552" s="22"/>
      <c r="J552" s="21"/>
      <c r="K552" s="21"/>
      <c r="L552" s="21"/>
      <c r="M552" s="21"/>
    </row>
    <row r="553" spans="1:13" s="23" customFormat="1" ht="51" x14ac:dyDescent="0.25">
      <c r="A553" s="100">
        <v>131232</v>
      </c>
      <c r="B553" s="95" t="s">
        <v>611</v>
      </c>
      <c r="C553" s="137" t="s">
        <v>612</v>
      </c>
      <c r="D553" s="59">
        <v>160</v>
      </c>
      <c r="E553" s="19">
        <v>5</v>
      </c>
      <c r="F553" s="66" t="s">
        <v>115</v>
      </c>
      <c r="G553" s="21"/>
      <c r="H553" s="22"/>
      <c r="I553" s="22"/>
      <c r="J553" s="21"/>
      <c r="K553" s="21"/>
      <c r="L553" s="21"/>
      <c r="M553" s="21"/>
    </row>
    <row r="554" spans="1:13" s="23" customFormat="1" ht="38.25" x14ac:dyDescent="0.25">
      <c r="A554" s="101">
        <v>131233</v>
      </c>
      <c r="B554" s="158" t="s">
        <v>575</v>
      </c>
      <c r="C554" s="137" t="s">
        <v>613</v>
      </c>
      <c r="D554" s="57">
        <v>259</v>
      </c>
      <c r="E554" s="19">
        <v>5</v>
      </c>
      <c r="F554" s="20" t="s">
        <v>115</v>
      </c>
      <c r="G554" s="21"/>
      <c r="H554" s="22"/>
      <c r="I554" s="22"/>
      <c r="J554" s="21"/>
      <c r="K554" s="21"/>
      <c r="L554" s="21"/>
      <c r="M554" s="21"/>
    </row>
    <row r="555" spans="1:13" s="23" customFormat="1" ht="38.25" x14ac:dyDescent="0.25">
      <c r="A555" s="67">
        <v>131234</v>
      </c>
      <c r="B555" s="58" t="s">
        <v>614</v>
      </c>
      <c r="C555" s="137" t="s">
        <v>615</v>
      </c>
      <c r="D555" s="59">
        <v>192</v>
      </c>
      <c r="E555" s="27">
        <v>5</v>
      </c>
      <c r="F555" s="20" t="s">
        <v>115</v>
      </c>
      <c r="G555" s="21"/>
      <c r="H555" s="22"/>
      <c r="I555" s="22"/>
      <c r="J555" s="21"/>
      <c r="K555" s="21"/>
      <c r="L555" s="21"/>
      <c r="M555" s="21"/>
    </row>
    <row r="556" spans="1:13" s="23" customFormat="1" ht="38.25" x14ac:dyDescent="0.25">
      <c r="A556" s="68">
        <v>131235</v>
      </c>
      <c r="B556" s="95" t="s">
        <v>575</v>
      </c>
      <c r="C556" s="137" t="s">
        <v>616</v>
      </c>
      <c r="D556" s="59">
        <v>305</v>
      </c>
      <c r="E556" s="27">
        <v>5</v>
      </c>
      <c r="F556" s="20" t="s">
        <v>115</v>
      </c>
      <c r="G556" s="21"/>
      <c r="H556" s="22"/>
      <c r="I556" s="22"/>
      <c r="J556" s="21"/>
      <c r="K556" s="21"/>
      <c r="L556" s="21"/>
      <c r="M556" s="21"/>
    </row>
    <row r="557" spans="1:13" s="23" customFormat="1" ht="38.25" x14ac:dyDescent="0.25">
      <c r="A557" s="100">
        <v>133612</v>
      </c>
      <c r="B557" s="95" t="s">
        <v>7</v>
      </c>
      <c r="C557" s="137" t="s">
        <v>617</v>
      </c>
      <c r="D557" s="59">
        <v>239</v>
      </c>
      <c r="E557" s="64">
        <v>2</v>
      </c>
      <c r="F557" s="66" t="s">
        <v>277</v>
      </c>
      <c r="G557" s="21"/>
      <c r="H557" s="22"/>
      <c r="I557" s="22"/>
      <c r="J557" s="65"/>
      <c r="K557" s="21"/>
      <c r="L557" s="21"/>
      <c r="M557" s="21"/>
    </row>
    <row r="558" spans="1:13" s="23" customFormat="1" ht="51" x14ac:dyDescent="0.25">
      <c r="A558" s="100">
        <v>146572</v>
      </c>
      <c r="B558" s="95" t="s">
        <v>621</v>
      </c>
      <c r="C558" s="137" t="s">
        <v>622</v>
      </c>
      <c r="D558" s="92">
        <v>836</v>
      </c>
      <c r="E558" s="7">
        <v>2</v>
      </c>
      <c r="F558" s="66" t="s">
        <v>624</v>
      </c>
      <c r="G558" s="21"/>
      <c r="H558" s="22"/>
      <c r="I558" s="22"/>
      <c r="J558" s="21"/>
      <c r="K558" s="21"/>
      <c r="L558" s="21"/>
      <c r="M558" s="21"/>
    </row>
    <row r="559" spans="1:13" s="23" customFormat="1" ht="38.25" x14ac:dyDescent="0.25">
      <c r="A559" s="100">
        <v>131274</v>
      </c>
      <c r="B559" s="95" t="s">
        <v>2304</v>
      </c>
      <c r="C559" s="96" t="s">
        <v>650</v>
      </c>
      <c r="D559" s="97">
        <v>1243</v>
      </c>
      <c r="E559" s="7">
        <v>4</v>
      </c>
      <c r="F559" s="66" t="s">
        <v>277</v>
      </c>
      <c r="G559" s="21"/>
      <c r="H559" s="22"/>
      <c r="I559" s="22"/>
      <c r="J559" s="21"/>
      <c r="K559" s="21"/>
      <c r="L559" s="21"/>
      <c r="M559" s="21"/>
    </row>
    <row r="560" spans="1:13" s="23" customFormat="1" ht="38.25" x14ac:dyDescent="0.25">
      <c r="A560" s="100">
        <v>131309</v>
      </c>
      <c r="B560" s="95" t="s">
        <v>2305</v>
      </c>
      <c r="C560" s="96" t="s">
        <v>651</v>
      </c>
      <c r="D560" s="98">
        <v>147</v>
      </c>
      <c r="E560" s="7">
        <v>4</v>
      </c>
      <c r="F560" s="66" t="s">
        <v>277</v>
      </c>
      <c r="G560" s="21"/>
      <c r="H560" s="22"/>
      <c r="I560" s="22"/>
      <c r="J560" s="21"/>
      <c r="K560" s="21"/>
      <c r="L560" s="21"/>
      <c r="M560" s="21"/>
    </row>
    <row r="561" spans="1:13" s="23" customFormat="1" ht="45" x14ac:dyDescent="0.25">
      <c r="A561" s="100">
        <v>137212</v>
      </c>
      <c r="B561" s="95" t="s">
        <v>644</v>
      </c>
      <c r="C561" s="96" t="s">
        <v>652</v>
      </c>
      <c r="D561" s="98">
        <v>131</v>
      </c>
      <c r="E561" s="7">
        <v>5</v>
      </c>
      <c r="F561" s="66" t="s">
        <v>115</v>
      </c>
      <c r="G561" s="21"/>
      <c r="H561" s="22"/>
      <c r="I561" s="22"/>
      <c r="J561" s="21"/>
      <c r="K561" s="21"/>
      <c r="L561" s="21"/>
      <c r="M561" s="21"/>
    </row>
    <row r="562" spans="1:13" s="23" customFormat="1" ht="45" x14ac:dyDescent="0.25">
      <c r="A562" s="100">
        <v>137213</v>
      </c>
      <c r="B562" s="95" t="s">
        <v>645</v>
      </c>
      <c r="C562" s="96" t="s">
        <v>653</v>
      </c>
      <c r="D562" s="98">
        <v>1272</v>
      </c>
      <c r="E562" s="7">
        <v>4</v>
      </c>
      <c r="F562" s="66" t="s">
        <v>277</v>
      </c>
      <c r="G562" s="21"/>
      <c r="H562" s="22"/>
      <c r="I562" s="22"/>
      <c r="J562" s="21"/>
      <c r="K562" s="21"/>
      <c r="L562" s="21"/>
      <c r="M562" s="21"/>
    </row>
    <row r="563" spans="1:13" s="23" customFormat="1" ht="51" x14ac:dyDescent="0.25">
      <c r="A563" s="100">
        <v>146237</v>
      </c>
      <c r="B563" s="95" t="s">
        <v>2306</v>
      </c>
      <c r="C563" s="96" t="s">
        <v>654</v>
      </c>
      <c r="D563" s="98">
        <v>960</v>
      </c>
      <c r="E563" s="7">
        <v>4</v>
      </c>
      <c r="F563" s="66" t="s">
        <v>277</v>
      </c>
      <c r="G563" s="21"/>
      <c r="H563" s="22"/>
      <c r="I563" s="22"/>
      <c r="J563" s="21"/>
      <c r="K563" s="21"/>
      <c r="L563" s="21"/>
      <c r="M563" s="21"/>
    </row>
    <row r="564" spans="1:13" s="23" customFormat="1" ht="75" x14ac:dyDescent="0.25">
      <c r="A564" s="100">
        <v>146241</v>
      </c>
      <c r="B564" s="58" t="s">
        <v>644</v>
      </c>
      <c r="C564" s="93" t="s">
        <v>655</v>
      </c>
      <c r="D564" s="129">
        <v>305</v>
      </c>
      <c r="E564" s="7">
        <v>4</v>
      </c>
      <c r="F564" s="66" t="s">
        <v>2303</v>
      </c>
      <c r="G564" s="21"/>
      <c r="H564" s="22"/>
      <c r="I564" s="22"/>
      <c r="J564" s="21"/>
      <c r="K564" s="21"/>
      <c r="L564" s="21"/>
      <c r="M564" s="21"/>
    </row>
    <row r="565" spans="1:13" s="23" customFormat="1" ht="60" x14ac:dyDescent="0.25">
      <c r="A565" s="101">
        <v>161193</v>
      </c>
      <c r="B565" s="95" t="s">
        <v>647</v>
      </c>
      <c r="C565" s="96" t="s">
        <v>656</v>
      </c>
      <c r="D565" s="98">
        <v>663.5</v>
      </c>
      <c r="E565" s="37">
        <v>4</v>
      </c>
      <c r="F565" s="82" t="s">
        <v>159</v>
      </c>
      <c r="G565" s="21"/>
      <c r="H565" s="22"/>
      <c r="I565" s="22"/>
      <c r="J565" s="21"/>
      <c r="K565" s="21"/>
      <c r="L565" s="21"/>
      <c r="M565" s="21"/>
    </row>
    <row r="566" spans="1:13" s="23" customFormat="1" ht="45" x14ac:dyDescent="0.25">
      <c r="A566" s="102">
        <v>161194</v>
      </c>
      <c r="B566" s="95" t="s">
        <v>648</v>
      </c>
      <c r="C566" s="96" t="s">
        <v>657</v>
      </c>
      <c r="D566" s="98">
        <v>615.37</v>
      </c>
      <c r="E566" s="7">
        <v>4</v>
      </c>
      <c r="F566" s="66" t="s">
        <v>159</v>
      </c>
      <c r="G566" s="21"/>
      <c r="H566" s="22"/>
      <c r="I566" s="22"/>
      <c r="J566" s="21"/>
      <c r="K566" s="21"/>
      <c r="L566" s="21"/>
      <c r="M566" s="21"/>
    </row>
    <row r="567" spans="1:13" s="23" customFormat="1" ht="45" x14ac:dyDescent="0.25">
      <c r="A567" s="100">
        <v>161195</v>
      </c>
      <c r="B567" s="95" t="s">
        <v>649</v>
      </c>
      <c r="C567" s="94" t="s">
        <v>658</v>
      </c>
      <c r="D567" s="98">
        <v>839.12</v>
      </c>
      <c r="E567" s="50">
        <v>4</v>
      </c>
      <c r="F567" s="99" t="s">
        <v>159</v>
      </c>
      <c r="G567" s="21"/>
      <c r="H567" s="22"/>
      <c r="I567" s="22"/>
      <c r="J567" s="21"/>
      <c r="K567" s="21"/>
      <c r="L567" s="21"/>
      <c r="M567" s="21"/>
    </row>
    <row r="568" spans="1:13" s="23" customFormat="1" ht="45" x14ac:dyDescent="0.25">
      <c r="A568" s="100">
        <v>161232</v>
      </c>
      <c r="B568" s="95" t="s">
        <v>2301</v>
      </c>
      <c r="C568" s="94" t="s">
        <v>2302</v>
      </c>
      <c r="D568" s="98">
        <v>320</v>
      </c>
      <c r="E568" s="50">
        <v>4</v>
      </c>
      <c r="F568" s="99" t="s">
        <v>159</v>
      </c>
      <c r="G568" s="21"/>
      <c r="H568" s="22"/>
      <c r="I568" s="22"/>
      <c r="J568" s="21"/>
      <c r="K568" s="21"/>
      <c r="L568" s="21"/>
      <c r="M568" s="21"/>
    </row>
    <row r="569" spans="1:13" s="23" customFormat="1" ht="60" x14ac:dyDescent="0.25">
      <c r="A569" s="163">
        <v>167253</v>
      </c>
      <c r="B569" s="161" t="s">
        <v>2307</v>
      </c>
      <c r="C569" s="96" t="s">
        <v>2311</v>
      </c>
      <c r="D569" s="130">
        <v>1775</v>
      </c>
      <c r="E569" s="37">
        <v>5</v>
      </c>
      <c r="F569" s="82" t="s">
        <v>277</v>
      </c>
      <c r="G569" s="21"/>
      <c r="H569" s="22"/>
      <c r="I569" s="22"/>
      <c r="J569" s="21"/>
      <c r="K569" s="21"/>
      <c r="L569" s="21"/>
      <c r="M569" s="21"/>
    </row>
    <row r="570" spans="1:13" s="23" customFormat="1" ht="45" x14ac:dyDescent="0.25">
      <c r="A570" s="163">
        <v>170432</v>
      </c>
      <c r="B570" s="161" t="s">
        <v>2308</v>
      </c>
      <c r="C570" s="96" t="s">
        <v>2312</v>
      </c>
      <c r="D570" s="131">
        <v>2300</v>
      </c>
      <c r="E570" s="7">
        <v>5</v>
      </c>
      <c r="F570" s="66" t="s">
        <v>115</v>
      </c>
      <c r="G570" s="21"/>
      <c r="H570" s="22"/>
      <c r="I570" s="22"/>
      <c r="J570" s="21"/>
      <c r="K570" s="21"/>
      <c r="L570" s="21"/>
      <c r="M570" s="21"/>
    </row>
    <row r="571" spans="1:13" s="23" customFormat="1" ht="60" x14ac:dyDescent="0.25">
      <c r="A571" s="163">
        <v>170433</v>
      </c>
      <c r="B571" s="161" t="s">
        <v>575</v>
      </c>
      <c r="C571" s="96" t="s">
        <v>2313</v>
      </c>
      <c r="D571" s="131">
        <v>275</v>
      </c>
      <c r="E571" s="7">
        <v>5</v>
      </c>
      <c r="F571" s="66" t="s">
        <v>115</v>
      </c>
      <c r="G571" s="21"/>
      <c r="H571" s="22"/>
      <c r="I571" s="22"/>
      <c r="J571" s="21"/>
      <c r="K571" s="21"/>
      <c r="L571" s="21"/>
      <c r="M571" s="21"/>
    </row>
    <row r="572" spans="1:13" s="23" customFormat="1" ht="45" x14ac:dyDescent="0.25">
      <c r="A572" s="164">
        <v>170434</v>
      </c>
      <c r="B572" s="162" t="s">
        <v>2309</v>
      </c>
      <c r="C572" s="93" t="s">
        <v>2314</v>
      </c>
      <c r="D572" s="130">
        <v>106</v>
      </c>
      <c r="E572" s="37">
        <v>5</v>
      </c>
      <c r="F572" s="82" t="s">
        <v>115</v>
      </c>
      <c r="G572" s="21"/>
      <c r="H572" s="22"/>
      <c r="I572" s="22"/>
      <c r="J572" s="21"/>
      <c r="K572" s="21"/>
      <c r="L572" s="21"/>
      <c r="M572" s="21"/>
    </row>
    <row r="573" spans="1:13" s="23" customFormat="1" ht="60.75" customHeight="1" x14ac:dyDescent="0.25">
      <c r="A573" s="163">
        <v>170553</v>
      </c>
      <c r="B573" s="161" t="s">
        <v>2310</v>
      </c>
      <c r="C573" s="96" t="s">
        <v>2315</v>
      </c>
      <c r="D573" s="131">
        <v>2750</v>
      </c>
      <c r="E573" s="7">
        <v>4</v>
      </c>
      <c r="F573" s="66" t="s">
        <v>277</v>
      </c>
      <c r="G573" s="21"/>
      <c r="H573" s="22"/>
      <c r="I573" s="22"/>
      <c r="J573" s="21"/>
      <c r="K573" s="21"/>
      <c r="L573" s="21"/>
      <c r="M573" s="21"/>
    </row>
    <row r="574" spans="1:13" s="149" customFormat="1" ht="60.75" customHeight="1" x14ac:dyDescent="0.25">
      <c r="A574" s="167">
        <v>146236</v>
      </c>
      <c r="B574" s="150" t="s">
        <v>2329</v>
      </c>
      <c r="C574" s="96" t="s">
        <v>2320</v>
      </c>
      <c r="D574" s="151">
        <v>130</v>
      </c>
      <c r="E574" s="7" t="s">
        <v>2327</v>
      </c>
      <c r="F574" s="66" t="s">
        <v>2327</v>
      </c>
      <c r="G574" s="147"/>
      <c r="H574" s="148"/>
      <c r="I574" s="148"/>
      <c r="J574" s="147"/>
      <c r="K574" s="147"/>
      <c r="L574" s="147"/>
      <c r="M574" s="147"/>
    </row>
    <row r="575" spans="1:13" s="149" customFormat="1" ht="60.75" customHeight="1" x14ac:dyDescent="0.25">
      <c r="A575" s="168">
        <v>178572</v>
      </c>
      <c r="B575" s="152" t="s">
        <v>2319</v>
      </c>
      <c r="C575" s="94" t="s">
        <v>2321</v>
      </c>
      <c r="D575" s="153">
        <v>1149</v>
      </c>
      <c r="E575" s="50" t="s">
        <v>2327</v>
      </c>
      <c r="F575" s="99" t="s">
        <v>2327</v>
      </c>
      <c r="G575" s="147"/>
      <c r="H575" s="148"/>
      <c r="I575" s="148"/>
      <c r="J575" s="147"/>
      <c r="K575" s="147"/>
      <c r="L575" s="147"/>
      <c r="M575" s="147"/>
    </row>
    <row r="576" spans="1:13" s="149" customFormat="1" ht="43.5" customHeight="1" x14ac:dyDescent="0.25">
      <c r="A576" s="169">
        <v>179573</v>
      </c>
      <c r="B576" s="165" t="s">
        <v>7</v>
      </c>
      <c r="C576" s="93" t="s">
        <v>2322</v>
      </c>
      <c r="D576" s="166">
        <v>135</v>
      </c>
      <c r="E576" s="37">
        <v>5</v>
      </c>
      <c r="F576" s="82" t="s">
        <v>115</v>
      </c>
      <c r="G576" s="147"/>
      <c r="H576" s="148"/>
      <c r="I576" s="148"/>
      <c r="J576" s="147"/>
      <c r="K576" s="147"/>
      <c r="L576" s="147"/>
      <c r="M576" s="147"/>
    </row>
    <row r="577" spans="1:13" s="149" customFormat="1" ht="60.75" customHeight="1" x14ac:dyDescent="0.25">
      <c r="A577" s="167">
        <v>179574</v>
      </c>
      <c r="B577" s="150" t="s">
        <v>7</v>
      </c>
      <c r="C577" s="96" t="s">
        <v>2323</v>
      </c>
      <c r="D577" s="151">
        <v>180</v>
      </c>
      <c r="E577" s="7">
        <v>5</v>
      </c>
      <c r="F577" s="66" t="s">
        <v>115</v>
      </c>
      <c r="G577" s="147"/>
      <c r="H577" s="148"/>
      <c r="I577" s="148"/>
      <c r="J577" s="147"/>
      <c r="K577" s="147"/>
      <c r="L577" s="147"/>
      <c r="M577" s="147"/>
    </row>
    <row r="578" spans="1:13" s="149" customFormat="1" ht="46.5" customHeight="1" x14ac:dyDescent="0.25">
      <c r="A578" s="167">
        <v>179577</v>
      </c>
      <c r="B578" s="150" t="s">
        <v>7</v>
      </c>
      <c r="C578" s="96" t="s">
        <v>2324</v>
      </c>
      <c r="D578" s="151">
        <v>82</v>
      </c>
      <c r="E578" s="7">
        <v>5</v>
      </c>
      <c r="F578" s="66" t="s">
        <v>115</v>
      </c>
      <c r="G578" s="147"/>
      <c r="H578" s="148"/>
      <c r="I578" s="148"/>
      <c r="J578" s="147"/>
      <c r="K578" s="147"/>
      <c r="L578" s="147"/>
      <c r="M578" s="147"/>
    </row>
    <row r="579" spans="1:13" s="149" customFormat="1" ht="47.25" customHeight="1" x14ac:dyDescent="0.25">
      <c r="A579" s="169">
        <v>179579</v>
      </c>
      <c r="B579" s="165" t="s">
        <v>7</v>
      </c>
      <c r="C579" s="93" t="s">
        <v>2325</v>
      </c>
      <c r="D579" s="166">
        <v>225</v>
      </c>
      <c r="E579" s="37">
        <v>5</v>
      </c>
      <c r="F579" s="82" t="s">
        <v>159</v>
      </c>
      <c r="G579" s="147"/>
      <c r="H579" s="148"/>
      <c r="I579" s="148"/>
      <c r="J579" s="147"/>
      <c r="K579" s="147"/>
      <c r="L579" s="147"/>
      <c r="M579" s="147"/>
    </row>
    <row r="580" spans="1:13" s="149" customFormat="1" ht="33" customHeight="1" x14ac:dyDescent="0.25">
      <c r="A580" s="167">
        <v>179580</v>
      </c>
      <c r="B580" s="150" t="s">
        <v>7</v>
      </c>
      <c r="C580" s="96" t="s">
        <v>2326</v>
      </c>
      <c r="D580" s="151">
        <v>90</v>
      </c>
      <c r="E580" s="7">
        <v>5</v>
      </c>
      <c r="F580" s="66" t="s">
        <v>159</v>
      </c>
      <c r="G580" s="147"/>
      <c r="H580" s="148"/>
      <c r="I580" s="148"/>
      <c r="J580" s="147"/>
      <c r="K580" s="147"/>
      <c r="L580" s="147"/>
      <c r="M580" s="147"/>
    </row>
    <row r="581" spans="1:13" s="149" customFormat="1" ht="48" customHeight="1" x14ac:dyDescent="0.25">
      <c r="A581" s="170"/>
      <c r="B581" s="150"/>
      <c r="C581" s="96" t="s">
        <v>2332</v>
      </c>
      <c r="D581" s="151">
        <v>739</v>
      </c>
      <c r="E581" s="7">
        <v>5</v>
      </c>
      <c r="F581" s="66" t="s">
        <v>2333</v>
      </c>
      <c r="G581" s="147"/>
      <c r="H581" s="148"/>
      <c r="I581" s="148"/>
      <c r="J581" s="147"/>
      <c r="K581" s="147"/>
      <c r="L581" s="147"/>
      <c r="M581" s="147"/>
    </row>
    <row r="582" spans="1:13" s="149" customFormat="1" ht="52.5" customHeight="1" x14ac:dyDescent="0.25">
      <c r="A582" s="170"/>
      <c r="B582" s="150"/>
      <c r="C582" s="96" t="s">
        <v>2334</v>
      </c>
      <c r="D582" s="151">
        <v>212</v>
      </c>
      <c r="E582" s="7">
        <v>5</v>
      </c>
      <c r="F582" s="66" t="s">
        <v>2335</v>
      </c>
      <c r="G582" s="147"/>
      <c r="H582" s="148"/>
      <c r="I582" s="148"/>
      <c r="J582" s="147"/>
      <c r="K582" s="147"/>
      <c r="L582" s="147"/>
      <c r="M582" s="147"/>
    </row>
    <row r="583" spans="1:13" s="149" customFormat="1" ht="48" customHeight="1" x14ac:dyDescent="0.25">
      <c r="A583" s="170"/>
      <c r="B583" s="150"/>
      <c r="C583" s="96" t="s">
        <v>2336</v>
      </c>
      <c r="D583" s="151">
        <v>202</v>
      </c>
      <c r="E583" s="7">
        <v>5</v>
      </c>
      <c r="F583" s="66" t="s">
        <v>2339</v>
      </c>
      <c r="G583" s="147"/>
      <c r="H583" s="148"/>
      <c r="I583" s="148"/>
      <c r="J583" s="147"/>
      <c r="K583" s="147"/>
      <c r="L583" s="147"/>
      <c r="M583" s="147"/>
    </row>
    <row r="584" spans="1:13" s="149" customFormat="1" ht="55.5" customHeight="1" x14ac:dyDescent="0.25">
      <c r="A584" s="170"/>
      <c r="B584" s="150"/>
      <c r="C584" s="96" t="s">
        <v>2337</v>
      </c>
      <c r="D584" s="151">
        <v>202</v>
      </c>
      <c r="E584" s="7">
        <v>5</v>
      </c>
      <c r="F584" s="66" t="s">
        <v>2339</v>
      </c>
      <c r="G584" s="147"/>
      <c r="H584" s="148"/>
      <c r="I584" s="148"/>
      <c r="J584" s="147"/>
      <c r="K584" s="147"/>
      <c r="L584" s="147"/>
      <c r="M584" s="147"/>
    </row>
    <row r="585" spans="1:13" s="149" customFormat="1" ht="50.25" customHeight="1" x14ac:dyDescent="0.25">
      <c r="A585" s="170"/>
      <c r="B585" s="150"/>
      <c r="C585" s="96" t="s">
        <v>2338</v>
      </c>
      <c r="D585" s="151">
        <v>202</v>
      </c>
      <c r="E585" s="7">
        <v>5</v>
      </c>
      <c r="F585" s="66" t="s">
        <v>2341</v>
      </c>
      <c r="G585" s="147"/>
      <c r="H585" s="148"/>
      <c r="I585" s="148"/>
      <c r="J585" s="147"/>
      <c r="K585" s="147"/>
      <c r="L585" s="147"/>
      <c r="M585" s="147"/>
    </row>
    <row r="586" spans="1:13" s="149" customFormat="1" ht="48" customHeight="1" x14ac:dyDescent="0.25">
      <c r="A586" s="170"/>
      <c r="B586" s="150"/>
      <c r="C586" s="96" t="s">
        <v>2340</v>
      </c>
      <c r="D586" s="151">
        <v>849</v>
      </c>
      <c r="E586" s="7">
        <v>5</v>
      </c>
      <c r="F586" s="66" t="s">
        <v>2342</v>
      </c>
      <c r="G586" s="147"/>
      <c r="H586" s="148"/>
      <c r="I586" s="148"/>
      <c r="J586" s="147"/>
      <c r="K586" s="147"/>
      <c r="L586" s="147"/>
      <c r="M586" s="147"/>
    </row>
    <row r="587" spans="1:13" s="149" customFormat="1" ht="49.5" customHeight="1" x14ac:dyDescent="0.25">
      <c r="A587" s="170"/>
      <c r="B587" s="150"/>
      <c r="C587" s="96" t="s">
        <v>2343</v>
      </c>
      <c r="D587" s="151">
        <v>733.15</v>
      </c>
      <c r="E587" s="7">
        <v>5</v>
      </c>
      <c r="F587" s="66" t="s">
        <v>2344</v>
      </c>
      <c r="G587" s="147"/>
      <c r="H587" s="148"/>
      <c r="I587" s="148"/>
      <c r="J587" s="147"/>
      <c r="K587" s="147"/>
      <c r="L587" s="147"/>
      <c r="M587" s="147"/>
    </row>
    <row r="588" spans="1:13" s="149" customFormat="1" ht="51" customHeight="1" x14ac:dyDescent="0.25">
      <c r="A588" s="170"/>
      <c r="B588" s="150"/>
      <c r="C588" s="96" t="s">
        <v>2345</v>
      </c>
      <c r="D588" s="151">
        <v>627.13</v>
      </c>
      <c r="E588" s="7">
        <v>5</v>
      </c>
      <c r="F588" s="66" t="s">
        <v>2346</v>
      </c>
      <c r="G588" s="147"/>
      <c r="H588" s="148"/>
      <c r="I588" s="148"/>
      <c r="J588" s="147"/>
      <c r="K588" s="147"/>
      <c r="L588" s="147"/>
      <c r="M588" s="147"/>
    </row>
    <row r="589" spans="1:13" s="149" customFormat="1" ht="33" customHeight="1" x14ac:dyDescent="0.25">
      <c r="A589" s="170"/>
      <c r="B589" s="150"/>
      <c r="C589" s="96"/>
      <c r="D589" s="151"/>
      <c r="E589" s="7"/>
      <c r="F589" s="66"/>
      <c r="G589" s="147"/>
      <c r="H589" s="148"/>
      <c r="I589" s="148"/>
      <c r="J589" s="147"/>
      <c r="K589" s="147"/>
      <c r="L589" s="147"/>
      <c r="M589" s="147"/>
    </row>
    <row r="590" spans="1:13" s="149" customFormat="1" ht="33" customHeight="1" x14ac:dyDescent="0.25">
      <c r="A590" s="170"/>
      <c r="B590" s="150"/>
      <c r="C590" s="96"/>
      <c r="D590" s="151"/>
      <c r="E590" s="7"/>
      <c r="F590" s="66"/>
      <c r="G590" s="147"/>
      <c r="H590" s="148"/>
      <c r="I590" s="148"/>
      <c r="J590" s="147"/>
      <c r="K590" s="147"/>
      <c r="L590" s="147"/>
      <c r="M590" s="147"/>
    </row>
    <row r="591" spans="1:13" s="149" customFormat="1" ht="33" customHeight="1" x14ac:dyDescent="0.25">
      <c r="A591" s="170"/>
      <c r="B591" s="150"/>
      <c r="C591" s="96"/>
      <c r="D591" s="151"/>
      <c r="E591" s="7"/>
      <c r="F591" s="66"/>
      <c r="G591" s="147"/>
      <c r="H591" s="148"/>
      <c r="I591" s="148"/>
      <c r="J591" s="147"/>
      <c r="K591" s="147"/>
      <c r="L591" s="147"/>
      <c r="M591" s="147"/>
    </row>
    <row r="592" spans="1:13" s="149" customFormat="1" ht="33" customHeight="1" x14ac:dyDescent="0.25">
      <c r="A592" s="170"/>
      <c r="B592" s="150"/>
      <c r="C592" s="96"/>
      <c r="D592" s="151"/>
      <c r="E592" s="7"/>
      <c r="F592" s="66"/>
      <c r="G592" s="147"/>
      <c r="H592" s="148"/>
      <c r="I592" s="148"/>
      <c r="J592" s="147"/>
      <c r="K592" s="147"/>
      <c r="L592" s="147"/>
      <c r="M592" s="147"/>
    </row>
    <row r="593" spans="1:13" s="23" customFormat="1" ht="21" customHeight="1" x14ac:dyDescent="0.25">
      <c r="A593" s="133"/>
      <c r="B593" s="132"/>
      <c r="C593" s="96"/>
      <c r="D593" s="131"/>
      <c r="E593" s="7"/>
      <c r="F593" s="66"/>
      <c r="G593" s="21"/>
      <c r="H593" s="22"/>
      <c r="I593" s="22"/>
      <c r="J593" s="21"/>
      <c r="K593" s="21"/>
      <c r="L593" s="21"/>
      <c r="M593" s="21"/>
    </row>
    <row r="594" spans="1:13" s="23" customFormat="1" ht="13.5" thickBot="1" x14ac:dyDescent="0.3">
      <c r="A594" s="69"/>
      <c r="B594" s="70"/>
      <c r="C594" s="71"/>
      <c r="D594" s="72"/>
      <c r="E594" s="73"/>
      <c r="F594" s="74"/>
      <c r="G594" s="77"/>
      <c r="H594" s="22"/>
      <c r="I594" s="22"/>
      <c r="J594" s="21"/>
      <c r="K594" s="21"/>
      <c r="L594" s="21"/>
      <c r="M594" s="21"/>
    </row>
    <row r="595" spans="1:13" s="9" customFormat="1" ht="19.5" thickBot="1" x14ac:dyDescent="0.3">
      <c r="A595" s="119"/>
      <c r="B595" s="120"/>
      <c r="C595" s="120"/>
      <c r="D595" s="121">
        <f>SUM(D6:D594)</f>
        <v>347101.57000000007</v>
      </c>
      <c r="E595" s="122"/>
      <c r="F595" s="123"/>
      <c r="G595" s="21"/>
      <c r="H595" s="21"/>
      <c r="I595" s="22"/>
      <c r="J595" s="8"/>
      <c r="K595" s="8"/>
      <c r="L595" s="8"/>
      <c r="M595" s="8"/>
    </row>
    <row r="596" spans="1:13" s="9" customFormat="1" ht="18.75" x14ac:dyDescent="0.25">
      <c r="A596" s="40"/>
      <c r="B596" s="38"/>
      <c r="C596" s="38"/>
      <c r="D596" s="39"/>
      <c r="E596" s="40"/>
      <c r="F596" s="41"/>
      <c r="G596" s="8"/>
      <c r="H596" s="4"/>
      <c r="I596" s="4"/>
      <c r="J596" s="8"/>
      <c r="K596" s="8"/>
      <c r="L596" s="8"/>
      <c r="M596" s="8"/>
    </row>
    <row r="597" spans="1:13" s="9" customFormat="1" ht="18.75" x14ac:dyDescent="0.25">
      <c r="A597" s="117" t="s">
        <v>623</v>
      </c>
      <c r="B597" s="38"/>
      <c r="C597" s="38"/>
      <c r="D597" s="39">
        <v>16736.599999999999</v>
      </c>
      <c r="E597" s="51"/>
      <c r="F597" s="41"/>
      <c r="G597" s="8"/>
      <c r="H597" s="4"/>
      <c r="I597" s="39"/>
      <c r="J597" s="8"/>
      <c r="K597" s="8"/>
      <c r="L597" s="8"/>
      <c r="M597" s="8"/>
    </row>
    <row r="598" spans="1:13" s="29" customFormat="1" ht="18.75" x14ac:dyDescent="0.3">
      <c r="A598" s="117" t="s">
        <v>618</v>
      </c>
      <c r="B598" s="42"/>
      <c r="C598" s="43"/>
      <c r="D598" s="44">
        <v>14638.66</v>
      </c>
      <c r="E598" s="44"/>
      <c r="F598" s="44"/>
      <c r="H598" s="30"/>
      <c r="I598" s="44"/>
    </row>
    <row r="599" spans="1:13" s="29" customFormat="1" ht="18.75" x14ac:dyDescent="0.3">
      <c r="A599" s="117" t="s">
        <v>619</v>
      </c>
      <c r="B599" s="42"/>
      <c r="C599" s="43"/>
      <c r="D599" s="44">
        <f>104655.7+6364.99+2750</f>
        <v>113770.69</v>
      </c>
      <c r="E599" s="44"/>
      <c r="F599" s="44"/>
      <c r="H599" s="30"/>
      <c r="I599" s="44"/>
    </row>
    <row r="600" spans="1:13" s="29" customFormat="1" ht="18.75" x14ac:dyDescent="0.3">
      <c r="A600" s="117" t="s">
        <v>620</v>
      </c>
      <c r="B600" s="42"/>
      <c r="C600" s="45"/>
      <c r="D600" s="44">
        <f>191611.34+131+1775+2300+275+106+135+180+82+225+90</f>
        <v>196910.34</v>
      </c>
      <c r="E600" s="44"/>
      <c r="F600" s="44"/>
      <c r="H600" s="30"/>
      <c r="I600" s="44"/>
    </row>
    <row r="601" spans="1:13" s="29" customFormat="1" ht="18.75" x14ac:dyDescent="0.3">
      <c r="A601" s="116" t="s">
        <v>2328</v>
      </c>
      <c r="B601" s="45"/>
      <c r="C601" s="47"/>
      <c r="D601" s="48">
        <f>130+1149</f>
        <v>1279</v>
      </c>
      <c r="E601" s="44"/>
      <c r="F601" s="45"/>
      <c r="H601" s="30"/>
      <c r="I601" s="30"/>
    </row>
    <row r="602" spans="1:13" s="29" customFormat="1" ht="18.75" x14ac:dyDescent="0.3">
      <c r="A602" s="134" t="s">
        <v>2317</v>
      </c>
      <c r="B602" s="45"/>
      <c r="C602" s="47"/>
      <c r="D602" s="44">
        <f>SUM(D597:D601)</f>
        <v>343335.29000000004</v>
      </c>
      <c r="E602" s="44"/>
      <c r="F602" s="45"/>
      <c r="H602" s="30"/>
      <c r="I602" s="53"/>
    </row>
    <row r="603" spans="1:13" s="29" customFormat="1" x14ac:dyDescent="0.2">
      <c r="A603" s="113"/>
      <c r="C603" s="31"/>
      <c r="D603" s="28"/>
      <c r="E603" s="32"/>
      <c r="H603" s="30"/>
      <c r="I603" s="30"/>
    </row>
    <row r="604" spans="1:13" s="60" customFormat="1" ht="18.75" hidden="1" x14ac:dyDescent="0.3">
      <c r="A604" s="114"/>
      <c r="B604" s="60" t="s">
        <v>625</v>
      </c>
      <c r="C604" s="61"/>
      <c r="D604" s="62"/>
      <c r="E604" s="63"/>
      <c r="G604" s="45"/>
      <c r="H604" s="46"/>
      <c r="I604" s="46"/>
      <c r="J604" s="45"/>
      <c r="K604" s="45"/>
      <c r="L604" s="45"/>
      <c r="M604" s="45"/>
    </row>
    <row r="605" spans="1:13" s="60" customFormat="1" ht="18.75" hidden="1" x14ac:dyDescent="0.3">
      <c r="A605" s="114"/>
      <c r="B605" s="60" t="s">
        <v>629</v>
      </c>
      <c r="C605" s="61"/>
      <c r="D605" s="62"/>
      <c r="E605" s="63"/>
      <c r="F605" s="60" t="s">
        <v>626</v>
      </c>
      <c r="G605" s="45"/>
      <c r="H605" s="46"/>
      <c r="I605" s="46"/>
      <c r="J605" s="45"/>
      <c r="K605" s="45"/>
      <c r="L605" s="45"/>
      <c r="M605" s="45"/>
    </row>
    <row r="606" spans="1:13" s="60" customFormat="1" ht="18.75" x14ac:dyDescent="0.3">
      <c r="A606" s="114"/>
      <c r="C606" s="61"/>
      <c r="D606" s="62"/>
      <c r="E606" s="63"/>
      <c r="G606" s="45"/>
      <c r="H606" s="46"/>
      <c r="I606" s="46"/>
      <c r="J606" s="45"/>
      <c r="K606" s="45"/>
      <c r="L606" s="45"/>
      <c r="M606" s="45"/>
    </row>
    <row r="607" spans="1:13" s="60" customFormat="1" ht="18.75" x14ac:dyDescent="0.3">
      <c r="A607" s="114"/>
      <c r="B607" s="60" t="s">
        <v>627</v>
      </c>
      <c r="C607" s="61"/>
      <c r="D607" s="62"/>
      <c r="E607" s="63"/>
      <c r="G607" s="45"/>
      <c r="H607" s="46"/>
      <c r="I607" s="46"/>
      <c r="J607" s="45"/>
      <c r="K607" s="45"/>
      <c r="L607" s="45"/>
      <c r="M607" s="45"/>
    </row>
    <row r="608" spans="1:13" s="60" customFormat="1" ht="18.75" x14ac:dyDescent="0.3">
      <c r="A608" s="114"/>
      <c r="B608" s="60" t="s">
        <v>2318</v>
      </c>
      <c r="C608" s="61"/>
      <c r="D608" s="62"/>
      <c r="E608" s="63"/>
      <c r="F608" s="60" t="s">
        <v>628</v>
      </c>
      <c r="G608" s="45"/>
      <c r="H608" s="46"/>
      <c r="I608" s="46"/>
      <c r="J608" s="45"/>
      <c r="K608" s="45"/>
      <c r="L608" s="45"/>
      <c r="M608" s="45"/>
    </row>
    <row r="609" spans="1:13" s="60" customFormat="1" ht="18.75" x14ac:dyDescent="0.3">
      <c r="A609" s="114"/>
      <c r="C609" s="61"/>
      <c r="D609" s="62"/>
      <c r="E609" s="63"/>
      <c r="G609" s="45"/>
      <c r="H609" s="46"/>
      <c r="I609" s="46"/>
      <c r="J609" s="45"/>
      <c r="K609" s="45"/>
      <c r="L609" s="45"/>
      <c r="M609" s="45"/>
    </row>
    <row r="610" spans="1:13" s="60" customFormat="1" ht="18.75" x14ac:dyDescent="0.3">
      <c r="A610" s="114"/>
      <c r="C610" s="61"/>
      <c r="D610" s="62"/>
      <c r="E610" s="63"/>
      <c r="G610" s="45"/>
      <c r="H610" s="46"/>
      <c r="I610" s="46"/>
      <c r="J610" s="45"/>
      <c r="K610" s="45"/>
      <c r="L610" s="45"/>
      <c r="M610" s="45"/>
    </row>
    <row r="611" spans="1:13" s="60" customFormat="1" ht="18.75" x14ac:dyDescent="0.3">
      <c r="A611" s="114"/>
      <c r="C611" s="61"/>
      <c r="D611" s="62"/>
      <c r="E611" s="63"/>
      <c r="G611" s="45"/>
      <c r="H611" s="46"/>
      <c r="I611" s="46"/>
      <c r="J611" s="45"/>
      <c r="K611" s="45"/>
      <c r="L611" s="45"/>
      <c r="M611" s="45"/>
    </row>
    <row r="612" spans="1:13" s="60" customFormat="1" ht="18.75" x14ac:dyDescent="0.3">
      <c r="A612" s="114"/>
      <c r="C612" s="61"/>
      <c r="D612" s="62"/>
      <c r="E612" s="63"/>
      <c r="G612" s="45"/>
      <c r="H612" s="46"/>
      <c r="I612" s="46"/>
      <c r="J612" s="45"/>
      <c r="K612" s="45"/>
      <c r="L612" s="45"/>
      <c r="M612" s="45"/>
    </row>
    <row r="613" spans="1:13" s="60" customFormat="1" ht="18.75" x14ac:dyDescent="0.3">
      <c r="A613" s="114"/>
      <c r="C613" s="61"/>
      <c r="D613" s="62"/>
      <c r="E613" s="63"/>
      <c r="G613" s="45"/>
      <c r="H613" s="46"/>
      <c r="I613" s="46"/>
      <c r="J613" s="45"/>
      <c r="K613" s="45"/>
      <c r="L613" s="45"/>
      <c r="M613" s="45"/>
    </row>
  </sheetData>
  <mergeCells count="329">
    <mergeCell ref="A539:A540"/>
    <mergeCell ref="B539:B540"/>
    <mergeCell ref="C539:C540"/>
    <mergeCell ref="A519:A520"/>
    <mergeCell ref="B519:B520"/>
    <mergeCell ref="C519:C520"/>
    <mergeCell ref="A531:A532"/>
    <mergeCell ref="B531:B532"/>
    <mergeCell ref="C531:C532"/>
    <mergeCell ref="A529:A530"/>
    <mergeCell ref="B529:B530"/>
    <mergeCell ref="C529:C530"/>
    <mergeCell ref="A451:A452"/>
    <mergeCell ref="B451:B452"/>
    <mergeCell ref="C451:C452"/>
    <mergeCell ref="A515:A516"/>
    <mergeCell ref="B515:B516"/>
    <mergeCell ref="C515:C516"/>
    <mergeCell ref="A437:A438"/>
    <mergeCell ref="B437:B438"/>
    <mergeCell ref="C437:C438"/>
    <mergeCell ref="A446:A447"/>
    <mergeCell ref="B446:B447"/>
    <mergeCell ref="C446:C447"/>
    <mergeCell ref="A424:A425"/>
    <mergeCell ref="B424:B425"/>
    <mergeCell ref="C424:C425"/>
    <mergeCell ref="F424:F425"/>
    <mergeCell ref="A433:A434"/>
    <mergeCell ref="B433:B434"/>
    <mergeCell ref="C433:C434"/>
    <mergeCell ref="F433:F434"/>
    <mergeCell ref="F377:F378"/>
    <mergeCell ref="A403:A404"/>
    <mergeCell ref="B403:B404"/>
    <mergeCell ref="C403:C404"/>
    <mergeCell ref="F403:F404"/>
    <mergeCell ref="A415:A416"/>
    <mergeCell ref="B415:B416"/>
    <mergeCell ref="C415:C416"/>
    <mergeCell ref="F415:F416"/>
    <mergeCell ref="A371:A372"/>
    <mergeCell ref="B371:B372"/>
    <mergeCell ref="C371:C372"/>
    <mergeCell ref="A377:A378"/>
    <mergeCell ref="B377:B378"/>
    <mergeCell ref="C377:C378"/>
    <mergeCell ref="A363:A364"/>
    <mergeCell ref="B363:B364"/>
    <mergeCell ref="C363:C364"/>
    <mergeCell ref="F363:F364"/>
    <mergeCell ref="A367:A368"/>
    <mergeCell ref="B367:B368"/>
    <mergeCell ref="C367:C368"/>
    <mergeCell ref="F367:F368"/>
    <mergeCell ref="A356:A357"/>
    <mergeCell ref="B356:B357"/>
    <mergeCell ref="C356:C357"/>
    <mergeCell ref="F356:F357"/>
    <mergeCell ref="A360:A361"/>
    <mergeCell ref="B360:B361"/>
    <mergeCell ref="C360:C361"/>
    <mergeCell ref="F360:F361"/>
    <mergeCell ref="A345:A346"/>
    <mergeCell ref="B345:B346"/>
    <mergeCell ref="C345:C346"/>
    <mergeCell ref="F345:F346"/>
    <mergeCell ref="A350:A351"/>
    <mergeCell ref="B350:B351"/>
    <mergeCell ref="C350:C351"/>
    <mergeCell ref="F350:F351"/>
    <mergeCell ref="A330:A331"/>
    <mergeCell ref="B330:B331"/>
    <mergeCell ref="C330:C331"/>
    <mergeCell ref="F330:F331"/>
    <mergeCell ref="A339:A340"/>
    <mergeCell ref="B339:B340"/>
    <mergeCell ref="C339:C340"/>
    <mergeCell ref="F339:F340"/>
    <mergeCell ref="A318:A319"/>
    <mergeCell ref="B318:B319"/>
    <mergeCell ref="C318:C319"/>
    <mergeCell ref="F318:F319"/>
    <mergeCell ref="A326:A327"/>
    <mergeCell ref="B326:B327"/>
    <mergeCell ref="C326:C327"/>
    <mergeCell ref="A311:A312"/>
    <mergeCell ref="B311:B312"/>
    <mergeCell ref="C311:C312"/>
    <mergeCell ref="F311:F312"/>
    <mergeCell ref="A314:A315"/>
    <mergeCell ref="B314:B315"/>
    <mergeCell ref="C314:C315"/>
    <mergeCell ref="F314:F315"/>
    <mergeCell ref="A305:A306"/>
    <mergeCell ref="B305:B306"/>
    <mergeCell ref="C305:C306"/>
    <mergeCell ref="F305:F306"/>
    <mergeCell ref="A309:A310"/>
    <mergeCell ref="B309:B310"/>
    <mergeCell ref="C309:C310"/>
    <mergeCell ref="F309:F310"/>
    <mergeCell ref="A296:A297"/>
    <mergeCell ref="B296:B297"/>
    <mergeCell ref="C296:C297"/>
    <mergeCell ref="F296:F297"/>
    <mergeCell ref="A299:A300"/>
    <mergeCell ref="B299:B300"/>
    <mergeCell ref="C299:C300"/>
    <mergeCell ref="F299:F300"/>
    <mergeCell ref="A288:A289"/>
    <mergeCell ref="B288:B289"/>
    <mergeCell ref="C288:C289"/>
    <mergeCell ref="F288:F289"/>
    <mergeCell ref="A291:A292"/>
    <mergeCell ref="B291:B292"/>
    <mergeCell ref="C291:C292"/>
    <mergeCell ref="F291:F292"/>
    <mergeCell ref="A281:A282"/>
    <mergeCell ref="B281:B282"/>
    <mergeCell ref="C281:C282"/>
    <mergeCell ref="F281:F282"/>
    <mergeCell ref="A285:A286"/>
    <mergeCell ref="B285:B286"/>
    <mergeCell ref="C285:C286"/>
    <mergeCell ref="A273:A274"/>
    <mergeCell ref="B273:B274"/>
    <mergeCell ref="C273:C274"/>
    <mergeCell ref="F273:F274"/>
    <mergeCell ref="A277:A278"/>
    <mergeCell ref="B277:B278"/>
    <mergeCell ref="C277:C278"/>
    <mergeCell ref="F277:F278"/>
    <mergeCell ref="A268:A269"/>
    <mergeCell ref="B268:B269"/>
    <mergeCell ref="C268:C269"/>
    <mergeCell ref="F268:F269"/>
    <mergeCell ref="A270:A271"/>
    <mergeCell ref="B270:B271"/>
    <mergeCell ref="C270:C271"/>
    <mergeCell ref="F270:F271"/>
    <mergeCell ref="A254:A255"/>
    <mergeCell ref="B254:B255"/>
    <mergeCell ref="C254:C255"/>
    <mergeCell ref="F254:F255"/>
    <mergeCell ref="A259:A260"/>
    <mergeCell ref="B259:B260"/>
    <mergeCell ref="C259:C260"/>
    <mergeCell ref="F259:F260"/>
    <mergeCell ref="A246:A247"/>
    <mergeCell ref="B246:B247"/>
    <mergeCell ref="C246:C247"/>
    <mergeCell ref="F246:F247"/>
    <mergeCell ref="A252:A253"/>
    <mergeCell ref="B252:B253"/>
    <mergeCell ref="C252:C253"/>
    <mergeCell ref="F252:F253"/>
    <mergeCell ref="A239:A240"/>
    <mergeCell ref="B239:B240"/>
    <mergeCell ref="C239:C240"/>
    <mergeCell ref="F239:F240"/>
    <mergeCell ref="A241:A242"/>
    <mergeCell ref="B241:B242"/>
    <mergeCell ref="C241:C242"/>
    <mergeCell ref="F241:F242"/>
    <mergeCell ref="A229:A230"/>
    <mergeCell ref="B229:B230"/>
    <mergeCell ref="C229:C230"/>
    <mergeCell ref="F229:F230"/>
    <mergeCell ref="A236:A237"/>
    <mergeCell ref="B236:B237"/>
    <mergeCell ref="C236:C237"/>
    <mergeCell ref="F236:F237"/>
    <mergeCell ref="A217:A218"/>
    <mergeCell ref="B217:B218"/>
    <mergeCell ref="C217:C218"/>
    <mergeCell ref="F217:F218"/>
    <mergeCell ref="A222:A223"/>
    <mergeCell ref="B222:B223"/>
    <mergeCell ref="C222:C223"/>
    <mergeCell ref="F222:F223"/>
    <mergeCell ref="F203:F204"/>
    <mergeCell ref="A213:A214"/>
    <mergeCell ref="B213:B214"/>
    <mergeCell ref="C213:C214"/>
    <mergeCell ref="F213:F214"/>
    <mergeCell ref="A215:A216"/>
    <mergeCell ref="B215:B216"/>
    <mergeCell ref="F215:F216"/>
    <mergeCell ref="A200:A201"/>
    <mergeCell ref="B200:B201"/>
    <mergeCell ref="C200:C201"/>
    <mergeCell ref="A203:A204"/>
    <mergeCell ref="B203:B204"/>
    <mergeCell ref="C203:C204"/>
    <mergeCell ref="A193:A194"/>
    <mergeCell ref="B193:B194"/>
    <mergeCell ref="C193:C194"/>
    <mergeCell ref="F193:F194"/>
    <mergeCell ref="A198:A199"/>
    <mergeCell ref="B198:B199"/>
    <mergeCell ref="C198:C199"/>
    <mergeCell ref="F198:F199"/>
    <mergeCell ref="A182:A183"/>
    <mergeCell ref="B182:B183"/>
    <mergeCell ref="C182:C183"/>
    <mergeCell ref="F182:F183"/>
    <mergeCell ref="A185:A186"/>
    <mergeCell ref="B185:B186"/>
    <mergeCell ref="C185:C186"/>
    <mergeCell ref="F185:F186"/>
    <mergeCell ref="A170:A171"/>
    <mergeCell ref="B170:B171"/>
    <mergeCell ref="C170:C171"/>
    <mergeCell ref="F170:F171"/>
    <mergeCell ref="A157:A158"/>
    <mergeCell ref="B157:B158"/>
    <mergeCell ref="C157:C158"/>
    <mergeCell ref="F157:F158"/>
    <mergeCell ref="A160:A161"/>
    <mergeCell ref="B160:B161"/>
    <mergeCell ref="C160:C161"/>
    <mergeCell ref="F160:F161"/>
    <mergeCell ref="A138:A139"/>
    <mergeCell ref="B138:B139"/>
    <mergeCell ref="C138:C139"/>
    <mergeCell ref="F138:F139"/>
    <mergeCell ref="A153:A154"/>
    <mergeCell ref="B153:B154"/>
    <mergeCell ref="C153:C154"/>
    <mergeCell ref="F153:F154"/>
    <mergeCell ref="A132:A133"/>
    <mergeCell ref="B132:B133"/>
    <mergeCell ref="C132:C133"/>
    <mergeCell ref="F132:F133"/>
    <mergeCell ref="A135:A136"/>
    <mergeCell ref="B135:B136"/>
    <mergeCell ref="C135:C136"/>
    <mergeCell ref="F135:F136"/>
    <mergeCell ref="A146:A148"/>
    <mergeCell ref="B146:B148"/>
    <mergeCell ref="C146:C148"/>
    <mergeCell ref="F146:F148"/>
    <mergeCell ref="A109:A110"/>
    <mergeCell ref="B109:B110"/>
    <mergeCell ref="C109:C110"/>
    <mergeCell ref="F109:F110"/>
    <mergeCell ref="A124:A125"/>
    <mergeCell ref="B124:B125"/>
    <mergeCell ref="C124:C125"/>
    <mergeCell ref="F124:F125"/>
    <mergeCell ref="A95:A96"/>
    <mergeCell ref="B95:B96"/>
    <mergeCell ref="C95:C96"/>
    <mergeCell ref="F95:F96"/>
    <mergeCell ref="A106:A107"/>
    <mergeCell ref="B106:B107"/>
    <mergeCell ref="C106:C107"/>
    <mergeCell ref="F106:F107"/>
    <mergeCell ref="A118:A119"/>
    <mergeCell ref="B118:B119"/>
    <mergeCell ref="C118:C119"/>
    <mergeCell ref="F118:F119"/>
    <mergeCell ref="A61:A62"/>
    <mergeCell ref="B61:B62"/>
    <mergeCell ref="C61:C62"/>
    <mergeCell ref="F61:F62"/>
    <mergeCell ref="A75:A76"/>
    <mergeCell ref="B75:B76"/>
    <mergeCell ref="C75:C76"/>
    <mergeCell ref="F75:F76"/>
    <mergeCell ref="A56:A57"/>
    <mergeCell ref="B56:B57"/>
    <mergeCell ref="C56:C57"/>
    <mergeCell ref="F56:F57"/>
    <mergeCell ref="A58:A59"/>
    <mergeCell ref="B58:B59"/>
    <mergeCell ref="C58:C59"/>
    <mergeCell ref="F58:F59"/>
    <mergeCell ref="A39:A40"/>
    <mergeCell ref="B39:B40"/>
    <mergeCell ref="C39:C40"/>
    <mergeCell ref="F39:F40"/>
    <mergeCell ref="A33:A34"/>
    <mergeCell ref="B33:B34"/>
    <mergeCell ref="C33:C34"/>
    <mergeCell ref="F33:F34"/>
    <mergeCell ref="A36:A38"/>
    <mergeCell ref="B36:B38"/>
    <mergeCell ref="C36:C38"/>
    <mergeCell ref="F36:F38"/>
    <mergeCell ref="C31:C32"/>
    <mergeCell ref="A1:F1"/>
    <mergeCell ref="A2:F2"/>
    <mergeCell ref="A3:F3"/>
    <mergeCell ref="A4:F4"/>
    <mergeCell ref="A13:A14"/>
    <mergeCell ref="B13:B14"/>
    <mergeCell ref="C13:C14"/>
    <mergeCell ref="F13:F14"/>
    <mergeCell ref="A23:A24"/>
    <mergeCell ref="B23:B24"/>
    <mergeCell ref="C23:C24"/>
    <mergeCell ref="F23:F24"/>
    <mergeCell ref="F31:F32"/>
    <mergeCell ref="F180:F181"/>
    <mergeCell ref="F529:F530"/>
    <mergeCell ref="A15:A16"/>
    <mergeCell ref="B15:B16"/>
    <mergeCell ref="C15:C16"/>
    <mergeCell ref="F15:F16"/>
    <mergeCell ref="A28:A29"/>
    <mergeCell ref="B28:B29"/>
    <mergeCell ref="C28:C29"/>
    <mergeCell ref="F28:F29"/>
    <mergeCell ref="A25:A26"/>
    <mergeCell ref="B25:B26"/>
    <mergeCell ref="C25:C26"/>
    <mergeCell ref="F25:F26"/>
    <mergeCell ref="A47:A48"/>
    <mergeCell ref="B47:B48"/>
    <mergeCell ref="C47:C48"/>
    <mergeCell ref="F47:F48"/>
    <mergeCell ref="A54:A55"/>
    <mergeCell ref="B54:B55"/>
    <mergeCell ref="C54:C55"/>
    <mergeCell ref="F54:F55"/>
    <mergeCell ref="A31:A32"/>
    <mergeCell ref="B31:B32"/>
  </mergeCells>
  <pageMargins left="0.39370078740157483" right="0" top="0.74803149606299213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8"/>
  <sheetViews>
    <sheetView topLeftCell="A478" workbookViewId="0">
      <selection activeCell="G489" sqref="G489"/>
    </sheetView>
  </sheetViews>
  <sheetFormatPr defaultRowHeight="15" x14ac:dyDescent="0.25"/>
  <sheetData>
    <row r="1" spans="1:11" ht="38.25" x14ac:dyDescent="0.25">
      <c r="A1" s="103" t="s">
        <v>659</v>
      </c>
      <c r="B1" s="103" t="s">
        <v>2</v>
      </c>
      <c r="C1" s="103" t="s">
        <v>660</v>
      </c>
      <c r="D1" s="103" t="s">
        <v>4</v>
      </c>
      <c r="E1" s="103" t="s">
        <v>661</v>
      </c>
      <c r="F1" s="103" t="s">
        <v>3</v>
      </c>
      <c r="G1" s="103" t="s">
        <v>662</v>
      </c>
      <c r="H1" s="103" t="s">
        <v>663</v>
      </c>
      <c r="I1" s="103" t="s">
        <v>664</v>
      </c>
      <c r="J1" s="103" t="s">
        <v>665</v>
      </c>
    </row>
    <row r="2" spans="1:11" ht="255" x14ac:dyDescent="0.25">
      <c r="A2" s="104">
        <v>39503</v>
      </c>
      <c r="B2" s="58" t="s">
        <v>7</v>
      </c>
      <c r="C2" s="58" t="s">
        <v>666</v>
      </c>
      <c r="D2" s="105">
        <v>520</v>
      </c>
      <c r="E2" s="104"/>
      <c r="F2" s="58" t="s">
        <v>667</v>
      </c>
      <c r="G2" s="58" t="s">
        <v>668</v>
      </c>
      <c r="H2" s="58" t="s">
        <v>669</v>
      </c>
      <c r="I2" s="58" t="s">
        <v>670</v>
      </c>
      <c r="J2" s="58" t="s">
        <v>671</v>
      </c>
      <c r="K2" s="106"/>
    </row>
    <row r="3" spans="1:11" ht="153" x14ac:dyDescent="0.25">
      <c r="A3" s="104">
        <v>40312</v>
      </c>
      <c r="B3" s="58" t="s">
        <v>7</v>
      </c>
      <c r="C3" s="58" t="s">
        <v>672</v>
      </c>
      <c r="D3" s="105">
        <v>2110</v>
      </c>
      <c r="E3" s="104"/>
      <c r="F3" s="58" t="s">
        <v>673</v>
      </c>
      <c r="G3" s="58" t="s">
        <v>674</v>
      </c>
      <c r="H3" s="58" t="s">
        <v>669</v>
      </c>
      <c r="I3" s="58" t="s">
        <v>670</v>
      </c>
      <c r="J3" s="58" t="s">
        <v>675</v>
      </c>
      <c r="K3" s="106"/>
    </row>
    <row r="4" spans="1:11" ht="153" x14ac:dyDescent="0.25">
      <c r="A4" s="104">
        <v>40314</v>
      </c>
      <c r="B4" s="58" t="s">
        <v>7</v>
      </c>
      <c r="C4" s="58" t="s">
        <v>676</v>
      </c>
      <c r="D4" s="105">
        <v>1830</v>
      </c>
      <c r="E4" s="104"/>
      <c r="F4" s="58" t="s">
        <v>677</v>
      </c>
      <c r="G4" s="58" t="s">
        <v>678</v>
      </c>
      <c r="H4" s="58" t="s">
        <v>669</v>
      </c>
      <c r="I4" s="58" t="s">
        <v>670</v>
      </c>
      <c r="J4" s="58" t="s">
        <v>679</v>
      </c>
      <c r="K4" s="106"/>
    </row>
    <row r="5" spans="1:11" ht="178.5" x14ac:dyDescent="0.25">
      <c r="A5" s="104">
        <v>40315</v>
      </c>
      <c r="B5" s="58" t="s">
        <v>7</v>
      </c>
      <c r="C5" s="58" t="s">
        <v>680</v>
      </c>
      <c r="D5" s="105">
        <v>1025</v>
      </c>
      <c r="E5" s="104"/>
      <c r="F5" s="58" t="s">
        <v>14</v>
      </c>
      <c r="G5" s="58" t="s">
        <v>681</v>
      </c>
      <c r="H5" s="58" t="s">
        <v>669</v>
      </c>
      <c r="I5" s="58" t="s">
        <v>670</v>
      </c>
      <c r="J5" s="58" t="s">
        <v>682</v>
      </c>
      <c r="K5" s="106"/>
    </row>
    <row r="6" spans="1:11" ht="242.25" x14ac:dyDescent="0.25">
      <c r="A6" s="104">
        <v>40316</v>
      </c>
      <c r="B6" s="58" t="s">
        <v>7</v>
      </c>
      <c r="C6" s="58" t="s">
        <v>683</v>
      </c>
      <c r="D6" s="105">
        <v>600</v>
      </c>
      <c r="E6" s="104"/>
      <c r="F6" s="58" t="s">
        <v>684</v>
      </c>
      <c r="G6" s="58" t="s">
        <v>685</v>
      </c>
      <c r="H6" s="58" t="s">
        <v>669</v>
      </c>
      <c r="I6" s="58" t="s">
        <v>670</v>
      </c>
      <c r="J6" s="58" t="s">
        <v>686</v>
      </c>
      <c r="K6" s="106"/>
    </row>
    <row r="7" spans="1:11" ht="140.25" x14ac:dyDescent="0.25">
      <c r="A7" s="104">
        <v>40317</v>
      </c>
      <c r="B7" s="58" t="s">
        <v>7</v>
      </c>
      <c r="C7" s="58" t="s">
        <v>687</v>
      </c>
      <c r="D7" s="105">
        <v>890</v>
      </c>
      <c r="E7" s="104"/>
      <c r="F7" s="58" t="s">
        <v>18</v>
      </c>
      <c r="G7" s="58" t="s">
        <v>688</v>
      </c>
      <c r="H7" s="58" t="s">
        <v>669</v>
      </c>
      <c r="I7" s="58" t="s">
        <v>670</v>
      </c>
      <c r="J7" s="58" t="s">
        <v>689</v>
      </c>
      <c r="K7" s="106"/>
    </row>
    <row r="8" spans="1:11" ht="165.75" x14ac:dyDescent="0.25">
      <c r="A8" s="104">
        <v>40318</v>
      </c>
      <c r="B8" s="58" t="s">
        <v>7</v>
      </c>
      <c r="C8" s="58" t="s">
        <v>690</v>
      </c>
      <c r="D8" s="105">
        <v>280</v>
      </c>
      <c r="E8" s="104"/>
      <c r="F8" s="58" t="s">
        <v>20</v>
      </c>
      <c r="G8" s="58" t="s">
        <v>691</v>
      </c>
      <c r="H8" s="58" t="s">
        <v>669</v>
      </c>
      <c r="I8" s="58" t="s">
        <v>670</v>
      </c>
      <c r="J8" s="58" t="s">
        <v>692</v>
      </c>
      <c r="K8" s="106"/>
    </row>
    <row r="9" spans="1:11" ht="140.25" x14ac:dyDescent="0.25">
      <c r="A9" s="104">
        <v>40319</v>
      </c>
      <c r="B9" s="58" t="s">
        <v>7</v>
      </c>
      <c r="C9" s="58" t="s">
        <v>693</v>
      </c>
      <c r="D9" s="105">
        <v>680</v>
      </c>
      <c r="E9" s="104"/>
      <c r="F9" s="58" t="s">
        <v>22</v>
      </c>
      <c r="G9" s="58" t="s">
        <v>694</v>
      </c>
      <c r="H9" s="58" t="s">
        <v>669</v>
      </c>
      <c r="I9" s="58" t="s">
        <v>670</v>
      </c>
      <c r="J9" s="58" t="s">
        <v>695</v>
      </c>
      <c r="K9" s="106"/>
    </row>
    <row r="10" spans="1:11" ht="178.5" x14ac:dyDescent="0.25">
      <c r="A10" s="104">
        <v>40320</v>
      </c>
      <c r="B10" s="58" t="s">
        <v>7</v>
      </c>
      <c r="C10" s="58" t="s">
        <v>696</v>
      </c>
      <c r="D10" s="105">
        <v>661</v>
      </c>
      <c r="E10" s="104"/>
      <c r="F10" s="58" t="s">
        <v>24</v>
      </c>
      <c r="G10" s="58" t="s">
        <v>697</v>
      </c>
      <c r="H10" s="58" t="s">
        <v>669</v>
      </c>
      <c r="I10" s="58" t="s">
        <v>670</v>
      </c>
      <c r="J10" s="58" t="s">
        <v>698</v>
      </c>
      <c r="K10" s="106"/>
    </row>
    <row r="11" spans="1:11" ht="153" x14ac:dyDescent="0.25">
      <c r="A11" s="104">
        <v>40321</v>
      </c>
      <c r="B11" s="58" t="s">
        <v>7</v>
      </c>
      <c r="C11" s="58" t="s">
        <v>699</v>
      </c>
      <c r="D11" s="105">
        <v>1070</v>
      </c>
      <c r="E11" s="104"/>
      <c r="F11" s="58" t="s">
        <v>26</v>
      </c>
      <c r="G11" s="58" t="s">
        <v>700</v>
      </c>
      <c r="H11" s="58" t="s">
        <v>669</v>
      </c>
      <c r="I11" s="58" t="s">
        <v>670</v>
      </c>
      <c r="J11" s="58" t="s">
        <v>701</v>
      </c>
      <c r="K11" s="106"/>
    </row>
    <row r="12" spans="1:11" ht="165.75" x14ac:dyDescent="0.25">
      <c r="A12" s="104">
        <v>40322</v>
      </c>
      <c r="B12" s="58" t="s">
        <v>7</v>
      </c>
      <c r="C12" s="58" t="s">
        <v>702</v>
      </c>
      <c r="D12" s="105">
        <v>370</v>
      </c>
      <c r="E12" s="104"/>
      <c r="F12" s="58" t="s">
        <v>28</v>
      </c>
      <c r="G12" s="58" t="s">
        <v>703</v>
      </c>
      <c r="H12" s="58" t="s">
        <v>669</v>
      </c>
      <c r="I12" s="58" t="s">
        <v>670</v>
      </c>
      <c r="J12" s="58" t="s">
        <v>704</v>
      </c>
      <c r="K12" s="106"/>
    </row>
    <row r="13" spans="1:11" ht="153" x14ac:dyDescent="0.25">
      <c r="A13" s="104">
        <v>40323</v>
      </c>
      <c r="B13" s="58" t="s">
        <v>7</v>
      </c>
      <c r="C13" s="58" t="s">
        <v>705</v>
      </c>
      <c r="D13" s="105">
        <v>1490</v>
      </c>
      <c r="E13" s="104"/>
      <c r="F13" s="58" t="s">
        <v>706</v>
      </c>
      <c r="G13" s="58" t="s">
        <v>707</v>
      </c>
      <c r="H13" s="58" t="s">
        <v>669</v>
      </c>
      <c r="I13" s="58" t="s">
        <v>670</v>
      </c>
      <c r="J13" s="58" t="s">
        <v>708</v>
      </c>
      <c r="K13" s="106"/>
    </row>
    <row r="14" spans="1:11" ht="153" x14ac:dyDescent="0.25">
      <c r="A14" s="104">
        <v>40324</v>
      </c>
      <c r="B14" s="58" t="s">
        <v>7</v>
      </c>
      <c r="C14" s="58" t="s">
        <v>709</v>
      </c>
      <c r="D14" s="105">
        <v>1050</v>
      </c>
      <c r="E14" s="104"/>
      <c r="F14" s="58" t="s">
        <v>710</v>
      </c>
      <c r="G14" s="58" t="s">
        <v>711</v>
      </c>
      <c r="H14" s="58" t="s">
        <v>669</v>
      </c>
      <c r="I14" s="58" t="s">
        <v>670</v>
      </c>
      <c r="J14" s="58" t="s">
        <v>712</v>
      </c>
      <c r="K14" s="106"/>
    </row>
    <row r="15" spans="1:11" ht="165.75" x14ac:dyDescent="0.25">
      <c r="A15" s="104">
        <v>40325</v>
      </c>
      <c r="B15" s="58" t="s">
        <v>7</v>
      </c>
      <c r="C15" s="58" t="s">
        <v>713</v>
      </c>
      <c r="D15" s="105">
        <v>2100</v>
      </c>
      <c r="E15" s="104"/>
      <c r="F15" s="58" t="s">
        <v>714</v>
      </c>
      <c r="G15" s="58" t="s">
        <v>715</v>
      </c>
      <c r="H15" s="58" t="s">
        <v>669</v>
      </c>
      <c r="I15" s="58" t="s">
        <v>670</v>
      </c>
      <c r="J15" s="58" t="s">
        <v>716</v>
      </c>
      <c r="K15" s="106"/>
    </row>
    <row r="16" spans="1:11" ht="178.5" x14ac:dyDescent="0.25">
      <c r="A16" s="104">
        <v>40326</v>
      </c>
      <c r="B16" s="58" t="s">
        <v>7</v>
      </c>
      <c r="C16" s="58" t="s">
        <v>717</v>
      </c>
      <c r="D16" s="105">
        <v>3090</v>
      </c>
      <c r="E16" s="104"/>
      <c r="F16" s="58" t="s">
        <v>718</v>
      </c>
      <c r="G16" s="58" t="s">
        <v>719</v>
      </c>
      <c r="H16" s="58" t="s">
        <v>669</v>
      </c>
      <c r="I16" s="58" t="s">
        <v>670</v>
      </c>
      <c r="J16" s="58" t="s">
        <v>720</v>
      </c>
      <c r="K16" s="106"/>
    </row>
    <row r="17" spans="1:11" ht="178.5" x14ac:dyDescent="0.25">
      <c r="A17" s="104">
        <v>41530</v>
      </c>
      <c r="B17" s="58" t="s">
        <v>7</v>
      </c>
      <c r="C17" s="58" t="s">
        <v>721</v>
      </c>
      <c r="D17" s="105">
        <v>3330</v>
      </c>
      <c r="E17" s="104"/>
      <c r="F17" s="58" t="s">
        <v>722</v>
      </c>
      <c r="G17" s="58" t="s">
        <v>723</v>
      </c>
      <c r="H17" s="58" t="s">
        <v>669</v>
      </c>
      <c r="I17" s="58" t="s">
        <v>670</v>
      </c>
      <c r="J17" s="58" t="s">
        <v>724</v>
      </c>
      <c r="K17" s="106"/>
    </row>
    <row r="18" spans="1:11" ht="191.25" x14ac:dyDescent="0.25">
      <c r="A18" s="104">
        <v>41531</v>
      </c>
      <c r="B18" s="58" t="s">
        <v>7</v>
      </c>
      <c r="C18" s="58" t="s">
        <v>725</v>
      </c>
      <c r="D18" s="105">
        <v>668</v>
      </c>
      <c r="E18" s="104"/>
      <c r="F18" s="58" t="s">
        <v>726</v>
      </c>
      <c r="G18" s="58" t="s">
        <v>727</v>
      </c>
      <c r="H18" s="58" t="s">
        <v>669</v>
      </c>
      <c r="I18" s="58" t="s">
        <v>670</v>
      </c>
      <c r="J18" s="58" t="s">
        <v>728</v>
      </c>
      <c r="K18" s="106"/>
    </row>
    <row r="19" spans="1:11" ht="153" x14ac:dyDescent="0.25">
      <c r="A19" s="104">
        <v>41532</v>
      </c>
      <c r="B19" s="58" t="s">
        <v>7</v>
      </c>
      <c r="C19" s="58" t="s">
        <v>729</v>
      </c>
      <c r="D19" s="105">
        <v>1107</v>
      </c>
      <c r="E19" s="104"/>
      <c r="F19" s="58" t="s">
        <v>42</v>
      </c>
      <c r="G19" s="58" t="s">
        <v>730</v>
      </c>
      <c r="H19" s="58" t="s">
        <v>669</v>
      </c>
      <c r="I19" s="58" t="s">
        <v>670</v>
      </c>
      <c r="J19" s="58" t="s">
        <v>731</v>
      </c>
      <c r="K19" s="106"/>
    </row>
    <row r="20" spans="1:11" ht="165.75" x14ac:dyDescent="0.25">
      <c r="A20" s="104">
        <v>41533</v>
      </c>
      <c r="B20" s="58" t="s">
        <v>7</v>
      </c>
      <c r="C20" s="58" t="s">
        <v>732</v>
      </c>
      <c r="D20" s="105">
        <v>2160</v>
      </c>
      <c r="E20" s="104"/>
      <c r="F20" s="58" t="s">
        <v>44</v>
      </c>
      <c r="G20" s="58" t="s">
        <v>733</v>
      </c>
      <c r="H20" s="58" t="s">
        <v>669</v>
      </c>
      <c r="I20" s="58" t="s">
        <v>670</v>
      </c>
      <c r="J20" s="58" t="s">
        <v>734</v>
      </c>
      <c r="K20" s="106"/>
    </row>
    <row r="21" spans="1:11" ht="153" x14ac:dyDescent="0.25">
      <c r="A21" s="104">
        <v>41534</v>
      </c>
      <c r="B21" s="58" t="s">
        <v>7</v>
      </c>
      <c r="C21" s="58" t="s">
        <v>735</v>
      </c>
      <c r="D21" s="105">
        <v>960</v>
      </c>
      <c r="E21" s="104"/>
      <c r="F21" s="58" t="s">
        <v>736</v>
      </c>
      <c r="G21" s="58" t="s">
        <v>737</v>
      </c>
      <c r="H21" s="58" t="s">
        <v>669</v>
      </c>
      <c r="I21" s="58" t="s">
        <v>670</v>
      </c>
      <c r="J21" s="58" t="s">
        <v>738</v>
      </c>
      <c r="K21" s="106"/>
    </row>
    <row r="22" spans="1:11" ht="178.5" x14ac:dyDescent="0.25">
      <c r="A22" s="104">
        <v>41535</v>
      </c>
      <c r="B22" s="58" t="s">
        <v>7</v>
      </c>
      <c r="C22" s="58" t="s">
        <v>739</v>
      </c>
      <c r="D22" s="105">
        <v>891</v>
      </c>
      <c r="E22" s="104"/>
      <c r="F22" s="58" t="s">
        <v>48</v>
      </c>
      <c r="G22" s="58" t="s">
        <v>740</v>
      </c>
      <c r="H22" s="58" t="s">
        <v>669</v>
      </c>
      <c r="I22" s="58" t="s">
        <v>670</v>
      </c>
      <c r="J22" s="58" t="s">
        <v>741</v>
      </c>
      <c r="K22" s="106"/>
    </row>
    <row r="23" spans="1:11" ht="140.25" x14ac:dyDescent="0.25">
      <c r="A23" s="104">
        <v>41536</v>
      </c>
      <c r="B23" s="58" t="s">
        <v>7</v>
      </c>
      <c r="C23" s="58" t="s">
        <v>742</v>
      </c>
      <c r="D23" s="105">
        <v>1500</v>
      </c>
      <c r="E23" s="104"/>
      <c r="F23" s="58" t="s">
        <v>50</v>
      </c>
      <c r="G23" s="58" t="s">
        <v>743</v>
      </c>
      <c r="H23" s="58" t="s">
        <v>669</v>
      </c>
      <c r="I23" s="58" t="s">
        <v>670</v>
      </c>
      <c r="J23" s="58" t="s">
        <v>744</v>
      </c>
      <c r="K23" s="106"/>
    </row>
    <row r="24" spans="1:11" ht="165.75" x14ac:dyDescent="0.25">
      <c r="A24" s="104">
        <v>41537</v>
      </c>
      <c r="B24" s="58" t="s">
        <v>7</v>
      </c>
      <c r="C24" s="58" t="s">
        <v>745</v>
      </c>
      <c r="D24" s="105">
        <v>310</v>
      </c>
      <c r="E24" s="104"/>
      <c r="F24" s="58" t="s">
        <v>52</v>
      </c>
      <c r="G24" s="58" t="s">
        <v>746</v>
      </c>
      <c r="H24" s="58" t="s">
        <v>669</v>
      </c>
      <c r="I24" s="58" t="s">
        <v>670</v>
      </c>
      <c r="J24" s="58" t="s">
        <v>747</v>
      </c>
      <c r="K24" s="106"/>
    </row>
    <row r="25" spans="1:11" ht="165.75" x14ac:dyDescent="0.25">
      <c r="A25" s="104">
        <v>41538</v>
      </c>
      <c r="B25" s="58" t="s">
        <v>7</v>
      </c>
      <c r="C25" s="58" t="s">
        <v>748</v>
      </c>
      <c r="D25" s="105">
        <v>1180</v>
      </c>
      <c r="E25" s="104"/>
      <c r="F25" s="58" t="s">
        <v>749</v>
      </c>
      <c r="G25" s="58" t="s">
        <v>750</v>
      </c>
      <c r="H25" s="58" t="s">
        <v>669</v>
      </c>
      <c r="I25" s="58" t="s">
        <v>670</v>
      </c>
      <c r="J25" s="58" t="s">
        <v>751</v>
      </c>
      <c r="K25" s="106"/>
    </row>
    <row r="26" spans="1:11" ht="153" x14ac:dyDescent="0.25">
      <c r="A26" s="104">
        <v>41539</v>
      </c>
      <c r="B26" s="58" t="s">
        <v>7</v>
      </c>
      <c r="C26" s="58" t="s">
        <v>752</v>
      </c>
      <c r="D26" s="105">
        <v>1110</v>
      </c>
      <c r="E26" s="104"/>
      <c r="F26" s="58" t="s">
        <v>753</v>
      </c>
      <c r="G26" s="58" t="s">
        <v>754</v>
      </c>
      <c r="H26" s="58" t="s">
        <v>669</v>
      </c>
      <c r="I26" s="58" t="s">
        <v>670</v>
      </c>
      <c r="J26" s="58" t="s">
        <v>755</v>
      </c>
      <c r="K26" s="106"/>
    </row>
    <row r="27" spans="1:11" ht="229.5" x14ac:dyDescent="0.25">
      <c r="A27" s="104">
        <v>41541</v>
      </c>
      <c r="B27" s="58" t="s">
        <v>7</v>
      </c>
      <c r="C27" s="58" t="s">
        <v>756</v>
      </c>
      <c r="D27" s="105">
        <v>1450</v>
      </c>
      <c r="E27" s="104"/>
      <c r="F27" s="58" t="s">
        <v>757</v>
      </c>
      <c r="G27" s="58" t="s">
        <v>758</v>
      </c>
      <c r="H27" s="58" t="s">
        <v>669</v>
      </c>
      <c r="I27" s="58" t="s">
        <v>670</v>
      </c>
      <c r="J27" s="58" t="s">
        <v>759</v>
      </c>
      <c r="K27" s="106"/>
    </row>
    <row r="28" spans="1:11" ht="229.5" x14ac:dyDescent="0.25">
      <c r="A28" s="104">
        <v>41542</v>
      </c>
      <c r="B28" s="58" t="s">
        <v>7</v>
      </c>
      <c r="C28" s="58" t="s">
        <v>760</v>
      </c>
      <c r="D28" s="105">
        <v>1350</v>
      </c>
      <c r="E28" s="104"/>
      <c r="F28" s="58" t="s">
        <v>761</v>
      </c>
      <c r="G28" s="58" t="s">
        <v>762</v>
      </c>
      <c r="H28" s="58" t="s">
        <v>669</v>
      </c>
      <c r="I28" s="58" t="s">
        <v>670</v>
      </c>
      <c r="J28" s="58" t="s">
        <v>763</v>
      </c>
      <c r="K28" s="106"/>
    </row>
    <row r="29" spans="1:11" ht="153" x14ac:dyDescent="0.25">
      <c r="A29" s="104">
        <v>41543</v>
      </c>
      <c r="B29" s="58" t="s">
        <v>7</v>
      </c>
      <c r="C29" s="58" t="s">
        <v>764</v>
      </c>
      <c r="D29" s="105">
        <v>1042</v>
      </c>
      <c r="E29" s="104"/>
      <c r="F29" s="58" t="s">
        <v>62</v>
      </c>
      <c r="G29" s="58" t="s">
        <v>765</v>
      </c>
      <c r="H29" s="58" t="s">
        <v>669</v>
      </c>
      <c r="I29" s="58" t="s">
        <v>670</v>
      </c>
      <c r="J29" s="58" t="s">
        <v>766</v>
      </c>
      <c r="K29" s="106"/>
    </row>
    <row r="30" spans="1:11" ht="165.75" x14ac:dyDescent="0.25">
      <c r="A30" s="104">
        <v>41544</v>
      </c>
      <c r="B30" s="58" t="s">
        <v>7</v>
      </c>
      <c r="C30" s="58" t="s">
        <v>767</v>
      </c>
      <c r="D30" s="105">
        <v>540</v>
      </c>
      <c r="E30" s="104"/>
      <c r="F30" s="58" t="s">
        <v>768</v>
      </c>
      <c r="G30" s="58" t="s">
        <v>769</v>
      </c>
      <c r="H30" s="58" t="s">
        <v>669</v>
      </c>
      <c r="I30" s="58" t="s">
        <v>670</v>
      </c>
      <c r="J30" s="58" t="s">
        <v>770</v>
      </c>
      <c r="K30" s="106"/>
    </row>
    <row r="31" spans="1:11" ht="165.75" x14ac:dyDescent="0.25">
      <c r="A31" s="104">
        <v>41545</v>
      </c>
      <c r="B31" s="58" t="s">
        <v>7</v>
      </c>
      <c r="C31" s="58" t="s">
        <v>771</v>
      </c>
      <c r="D31" s="105">
        <v>1122</v>
      </c>
      <c r="E31" s="104"/>
      <c r="F31" s="58" t="s">
        <v>66</v>
      </c>
      <c r="G31" s="58" t="s">
        <v>772</v>
      </c>
      <c r="H31" s="58" t="s">
        <v>669</v>
      </c>
      <c r="I31" s="58" t="s">
        <v>670</v>
      </c>
      <c r="J31" s="58" t="s">
        <v>773</v>
      </c>
      <c r="K31" s="106"/>
    </row>
    <row r="32" spans="1:11" ht="216.75" x14ac:dyDescent="0.25">
      <c r="A32" s="104">
        <v>41546</v>
      </c>
      <c r="B32" s="58" t="s">
        <v>7</v>
      </c>
      <c r="C32" s="58" t="s">
        <v>774</v>
      </c>
      <c r="D32" s="105">
        <v>130</v>
      </c>
      <c r="E32" s="104"/>
      <c r="F32" s="58" t="s">
        <v>775</v>
      </c>
      <c r="G32" s="58" t="s">
        <v>776</v>
      </c>
      <c r="H32" s="58" t="s">
        <v>669</v>
      </c>
      <c r="I32" s="58" t="s">
        <v>670</v>
      </c>
      <c r="J32" s="58" t="s">
        <v>777</v>
      </c>
      <c r="K32" s="106"/>
    </row>
    <row r="33" spans="1:11" ht="153" x14ac:dyDescent="0.25">
      <c r="A33" s="104">
        <v>41547</v>
      </c>
      <c r="B33" s="58" t="s">
        <v>7</v>
      </c>
      <c r="C33" s="58" t="s">
        <v>778</v>
      </c>
      <c r="D33" s="105">
        <v>680</v>
      </c>
      <c r="E33" s="104"/>
      <c r="F33" s="58" t="s">
        <v>70</v>
      </c>
      <c r="G33" s="58" t="s">
        <v>779</v>
      </c>
      <c r="H33" s="58" t="s">
        <v>669</v>
      </c>
      <c r="I33" s="58" t="s">
        <v>670</v>
      </c>
      <c r="J33" s="58" t="s">
        <v>780</v>
      </c>
      <c r="K33" s="106"/>
    </row>
    <row r="34" spans="1:11" ht="165.75" x14ac:dyDescent="0.25">
      <c r="A34" s="104">
        <v>41548</v>
      </c>
      <c r="B34" s="58" t="s">
        <v>7</v>
      </c>
      <c r="C34" s="58" t="s">
        <v>781</v>
      </c>
      <c r="D34" s="105">
        <v>790</v>
      </c>
      <c r="E34" s="104"/>
      <c r="F34" s="58" t="s">
        <v>782</v>
      </c>
      <c r="G34" s="58" t="s">
        <v>783</v>
      </c>
      <c r="H34" s="58" t="s">
        <v>669</v>
      </c>
      <c r="I34" s="58" t="s">
        <v>670</v>
      </c>
      <c r="J34" s="58" t="s">
        <v>784</v>
      </c>
      <c r="K34" s="106"/>
    </row>
    <row r="35" spans="1:11" ht="127.5" x14ac:dyDescent="0.25">
      <c r="A35" s="104">
        <v>41549</v>
      </c>
      <c r="B35" s="58" t="s">
        <v>74</v>
      </c>
      <c r="C35" s="58"/>
      <c r="D35" s="105">
        <v>369.7</v>
      </c>
      <c r="E35" s="104"/>
      <c r="F35" s="58" t="s">
        <v>75</v>
      </c>
      <c r="G35" s="58" t="s">
        <v>785</v>
      </c>
      <c r="H35" s="58" t="s">
        <v>669</v>
      </c>
      <c r="I35" s="58" t="s">
        <v>786</v>
      </c>
      <c r="J35" s="58" t="s">
        <v>787</v>
      </c>
      <c r="K35" s="106"/>
    </row>
    <row r="36" spans="1:11" ht="229.5" x14ac:dyDescent="0.25">
      <c r="A36" s="104">
        <v>41550</v>
      </c>
      <c r="B36" s="58" t="s">
        <v>7</v>
      </c>
      <c r="C36" s="58" t="s">
        <v>788</v>
      </c>
      <c r="D36" s="105">
        <v>2770</v>
      </c>
      <c r="E36" s="104"/>
      <c r="F36" s="58" t="s">
        <v>789</v>
      </c>
      <c r="G36" s="58" t="s">
        <v>790</v>
      </c>
      <c r="H36" s="58" t="s">
        <v>669</v>
      </c>
      <c r="I36" s="58" t="s">
        <v>670</v>
      </c>
      <c r="J36" s="58" t="s">
        <v>791</v>
      </c>
      <c r="K36" s="106"/>
    </row>
    <row r="37" spans="1:11" ht="204" x14ac:dyDescent="0.25">
      <c r="A37" s="104">
        <v>41551</v>
      </c>
      <c r="B37" s="58" t="s">
        <v>7</v>
      </c>
      <c r="C37" s="58" t="s">
        <v>792</v>
      </c>
      <c r="D37" s="105">
        <v>710</v>
      </c>
      <c r="E37" s="104"/>
      <c r="F37" s="58" t="s">
        <v>793</v>
      </c>
      <c r="G37" s="58" t="s">
        <v>794</v>
      </c>
      <c r="H37" s="58" t="s">
        <v>669</v>
      </c>
      <c r="I37" s="58" t="s">
        <v>670</v>
      </c>
      <c r="J37" s="58" t="s">
        <v>795</v>
      </c>
      <c r="K37" s="106"/>
    </row>
    <row r="38" spans="1:11" ht="204" x14ac:dyDescent="0.25">
      <c r="A38" s="104">
        <v>41552</v>
      </c>
      <c r="B38" s="58" t="s">
        <v>7</v>
      </c>
      <c r="C38" s="58" t="s">
        <v>796</v>
      </c>
      <c r="D38" s="105">
        <v>286</v>
      </c>
      <c r="E38" s="104"/>
      <c r="F38" s="58" t="s">
        <v>797</v>
      </c>
      <c r="G38" s="58" t="s">
        <v>798</v>
      </c>
      <c r="H38" s="58" t="s">
        <v>669</v>
      </c>
      <c r="I38" s="58" t="s">
        <v>670</v>
      </c>
      <c r="J38" s="58" t="s">
        <v>799</v>
      </c>
      <c r="K38" s="106"/>
    </row>
    <row r="39" spans="1:11" ht="280.5" x14ac:dyDescent="0.25">
      <c r="A39" s="104">
        <v>41554</v>
      </c>
      <c r="B39" s="58" t="s">
        <v>7</v>
      </c>
      <c r="C39" s="58" t="s">
        <v>800</v>
      </c>
      <c r="D39" s="105">
        <v>1570</v>
      </c>
      <c r="E39" s="104"/>
      <c r="F39" s="58" t="s">
        <v>801</v>
      </c>
      <c r="G39" s="58" t="s">
        <v>802</v>
      </c>
      <c r="H39" s="58" t="s">
        <v>669</v>
      </c>
      <c r="I39" s="58" t="s">
        <v>670</v>
      </c>
      <c r="J39" s="58" t="s">
        <v>803</v>
      </c>
      <c r="K39" s="106"/>
    </row>
    <row r="40" spans="1:11" ht="204" x14ac:dyDescent="0.25">
      <c r="A40" s="104">
        <v>41555</v>
      </c>
      <c r="B40" s="58" t="s">
        <v>7</v>
      </c>
      <c r="C40" s="58" t="s">
        <v>804</v>
      </c>
      <c r="D40" s="105">
        <v>1418</v>
      </c>
      <c r="E40" s="104"/>
      <c r="F40" s="58" t="s">
        <v>805</v>
      </c>
      <c r="G40" s="58" t="s">
        <v>806</v>
      </c>
      <c r="H40" s="58" t="s">
        <v>669</v>
      </c>
      <c r="I40" s="58" t="s">
        <v>670</v>
      </c>
      <c r="J40" s="58" t="s">
        <v>807</v>
      </c>
      <c r="K40" s="106"/>
    </row>
    <row r="41" spans="1:11" ht="191.25" x14ac:dyDescent="0.25">
      <c r="A41" s="104">
        <v>41556</v>
      </c>
      <c r="B41" s="58" t="s">
        <v>7</v>
      </c>
      <c r="C41" s="58" t="s">
        <v>808</v>
      </c>
      <c r="D41" s="105">
        <v>2541</v>
      </c>
      <c r="E41" s="104"/>
      <c r="F41" s="58" t="s">
        <v>809</v>
      </c>
      <c r="G41" s="58" t="s">
        <v>810</v>
      </c>
      <c r="H41" s="58" t="s">
        <v>669</v>
      </c>
      <c r="I41" s="58" t="s">
        <v>670</v>
      </c>
      <c r="J41" s="58" t="s">
        <v>811</v>
      </c>
      <c r="K41" s="106"/>
    </row>
    <row r="42" spans="1:11" ht="242.25" x14ac:dyDescent="0.25">
      <c r="A42" s="104">
        <v>41564</v>
      </c>
      <c r="B42" s="58" t="s">
        <v>7</v>
      </c>
      <c r="C42" s="58" t="s">
        <v>812</v>
      </c>
      <c r="D42" s="105">
        <v>1190</v>
      </c>
      <c r="E42" s="104"/>
      <c r="F42" s="58" t="s">
        <v>813</v>
      </c>
      <c r="G42" s="58" t="s">
        <v>814</v>
      </c>
      <c r="H42" s="58" t="s">
        <v>669</v>
      </c>
      <c r="I42" s="58" t="s">
        <v>670</v>
      </c>
      <c r="J42" s="58" t="s">
        <v>815</v>
      </c>
      <c r="K42" s="106"/>
    </row>
    <row r="43" spans="1:11" ht="242.25" x14ac:dyDescent="0.25">
      <c r="A43" s="104">
        <v>41565</v>
      </c>
      <c r="B43" s="58" t="s">
        <v>7</v>
      </c>
      <c r="C43" s="58" t="s">
        <v>816</v>
      </c>
      <c r="D43" s="105">
        <v>720</v>
      </c>
      <c r="E43" s="104"/>
      <c r="F43" s="58" t="s">
        <v>817</v>
      </c>
      <c r="G43" s="58" t="s">
        <v>818</v>
      </c>
      <c r="H43" s="58" t="s">
        <v>669</v>
      </c>
      <c r="I43" s="58" t="s">
        <v>670</v>
      </c>
      <c r="J43" s="58" t="s">
        <v>819</v>
      </c>
      <c r="K43" s="106"/>
    </row>
    <row r="44" spans="1:11" ht="293.25" x14ac:dyDescent="0.25">
      <c r="A44" s="104">
        <v>41571</v>
      </c>
      <c r="B44" s="58" t="s">
        <v>7</v>
      </c>
      <c r="C44" s="58" t="s">
        <v>820</v>
      </c>
      <c r="D44" s="105">
        <v>1690</v>
      </c>
      <c r="E44" s="104"/>
      <c r="F44" s="58" t="s">
        <v>821</v>
      </c>
      <c r="G44" s="58" t="s">
        <v>822</v>
      </c>
      <c r="H44" s="58" t="s">
        <v>669</v>
      </c>
      <c r="I44" s="58" t="s">
        <v>670</v>
      </c>
      <c r="J44" s="58" t="s">
        <v>823</v>
      </c>
      <c r="K44" s="106"/>
    </row>
    <row r="45" spans="1:11" ht="293.25" x14ac:dyDescent="0.25">
      <c r="A45" s="104">
        <v>41572</v>
      </c>
      <c r="B45" s="58" t="s">
        <v>7</v>
      </c>
      <c r="C45" s="58" t="s">
        <v>824</v>
      </c>
      <c r="D45" s="105">
        <v>240</v>
      </c>
      <c r="E45" s="104"/>
      <c r="F45" s="58" t="s">
        <v>825</v>
      </c>
      <c r="G45" s="58" t="s">
        <v>826</v>
      </c>
      <c r="H45" s="58" t="s">
        <v>669</v>
      </c>
      <c r="I45" s="58" t="s">
        <v>670</v>
      </c>
      <c r="J45" s="58" t="s">
        <v>827</v>
      </c>
      <c r="K45" s="106"/>
    </row>
    <row r="46" spans="1:11" ht="255" x14ac:dyDescent="0.25">
      <c r="A46" s="104">
        <v>41573</v>
      </c>
      <c r="B46" s="58" t="s">
        <v>7</v>
      </c>
      <c r="C46" s="58" t="s">
        <v>828</v>
      </c>
      <c r="D46" s="105">
        <v>1110</v>
      </c>
      <c r="E46" s="104"/>
      <c r="F46" s="58" t="s">
        <v>829</v>
      </c>
      <c r="G46" s="58" t="s">
        <v>830</v>
      </c>
      <c r="H46" s="58" t="s">
        <v>669</v>
      </c>
      <c r="I46" s="58" t="s">
        <v>670</v>
      </c>
      <c r="J46" s="58" t="s">
        <v>831</v>
      </c>
      <c r="K46" s="106"/>
    </row>
    <row r="47" spans="1:11" ht="204" x14ac:dyDescent="0.25">
      <c r="A47" s="104">
        <v>41574</v>
      </c>
      <c r="B47" s="58" t="s">
        <v>7</v>
      </c>
      <c r="C47" s="58" t="s">
        <v>832</v>
      </c>
      <c r="D47" s="105">
        <v>620</v>
      </c>
      <c r="E47" s="104"/>
      <c r="F47" s="58" t="s">
        <v>833</v>
      </c>
      <c r="G47" s="58" t="s">
        <v>834</v>
      </c>
      <c r="H47" s="58" t="s">
        <v>669</v>
      </c>
      <c r="I47" s="58" t="s">
        <v>670</v>
      </c>
      <c r="J47" s="58" t="s">
        <v>835</v>
      </c>
      <c r="K47" s="106"/>
    </row>
    <row r="48" spans="1:11" ht="204" x14ac:dyDescent="0.25">
      <c r="A48" s="104">
        <v>41575</v>
      </c>
      <c r="B48" s="58" t="s">
        <v>7</v>
      </c>
      <c r="C48" s="58" t="s">
        <v>836</v>
      </c>
      <c r="D48" s="105">
        <v>910</v>
      </c>
      <c r="E48" s="104"/>
      <c r="F48" s="58" t="s">
        <v>837</v>
      </c>
      <c r="G48" s="58" t="s">
        <v>838</v>
      </c>
      <c r="H48" s="58" t="s">
        <v>669</v>
      </c>
      <c r="I48" s="58" t="s">
        <v>670</v>
      </c>
      <c r="J48" s="58" t="s">
        <v>839</v>
      </c>
      <c r="K48" s="106"/>
    </row>
    <row r="49" spans="1:11" ht="229.5" x14ac:dyDescent="0.25">
      <c r="A49" s="104">
        <v>41576</v>
      </c>
      <c r="B49" s="58" t="s">
        <v>7</v>
      </c>
      <c r="C49" s="58" t="s">
        <v>840</v>
      </c>
      <c r="D49" s="105">
        <v>2870</v>
      </c>
      <c r="E49" s="104"/>
      <c r="F49" s="58" t="s">
        <v>841</v>
      </c>
      <c r="G49" s="58" t="s">
        <v>842</v>
      </c>
      <c r="H49" s="58" t="s">
        <v>669</v>
      </c>
      <c r="I49" s="58" t="s">
        <v>670</v>
      </c>
      <c r="J49" s="58" t="s">
        <v>843</v>
      </c>
      <c r="K49" s="106"/>
    </row>
    <row r="50" spans="1:11" ht="216.75" x14ac:dyDescent="0.25">
      <c r="A50" s="104">
        <v>41577</v>
      </c>
      <c r="B50" s="58" t="s">
        <v>7</v>
      </c>
      <c r="C50" s="58" t="s">
        <v>844</v>
      </c>
      <c r="D50" s="105">
        <v>1100</v>
      </c>
      <c r="E50" s="104"/>
      <c r="F50" s="58" t="s">
        <v>845</v>
      </c>
      <c r="G50" s="58" t="s">
        <v>846</v>
      </c>
      <c r="H50" s="58" t="s">
        <v>669</v>
      </c>
      <c r="I50" s="58" t="s">
        <v>670</v>
      </c>
      <c r="J50" s="58" t="s">
        <v>847</v>
      </c>
      <c r="K50" s="106"/>
    </row>
    <row r="51" spans="1:11" ht="127.5" x14ac:dyDescent="0.25">
      <c r="A51" s="104">
        <v>42090</v>
      </c>
      <c r="B51" s="58" t="s">
        <v>7</v>
      </c>
      <c r="C51" s="58" t="s">
        <v>848</v>
      </c>
      <c r="D51" s="105">
        <v>130</v>
      </c>
      <c r="E51" s="104"/>
      <c r="F51" s="58" t="s">
        <v>849</v>
      </c>
      <c r="G51" s="58" t="s">
        <v>850</v>
      </c>
      <c r="H51" s="58" t="s">
        <v>669</v>
      </c>
      <c r="I51" s="58" t="s">
        <v>670</v>
      </c>
      <c r="J51" s="58" t="s">
        <v>851</v>
      </c>
      <c r="K51" s="106"/>
    </row>
    <row r="52" spans="1:11" ht="127.5" x14ac:dyDescent="0.25">
      <c r="A52" s="104">
        <v>42091</v>
      </c>
      <c r="B52" s="58" t="s">
        <v>7</v>
      </c>
      <c r="C52" s="58" t="s">
        <v>852</v>
      </c>
      <c r="D52" s="105">
        <v>176</v>
      </c>
      <c r="E52" s="104"/>
      <c r="F52" s="58" t="s">
        <v>853</v>
      </c>
      <c r="G52" s="58" t="s">
        <v>854</v>
      </c>
      <c r="H52" s="58" t="s">
        <v>669</v>
      </c>
      <c r="I52" s="58" t="s">
        <v>670</v>
      </c>
      <c r="J52" s="58" t="s">
        <v>855</v>
      </c>
      <c r="K52" s="106"/>
    </row>
    <row r="53" spans="1:11" ht="127.5" x14ac:dyDescent="0.25">
      <c r="A53" s="104">
        <v>42092</v>
      </c>
      <c r="B53" s="58" t="s">
        <v>7</v>
      </c>
      <c r="C53" s="58" t="s">
        <v>856</v>
      </c>
      <c r="D53" s="105">
        <v>74</v>
      </c>
      <c r="E53" s="104"/>
      <c r="F53" s="58" t="s">
        <v>857</v>
      </c>
      <c r="G53" s="58" t="s">
        <v>858</v>
      </c>
      <c r="H53" s="58" t="s">
        <v>669</v>
      </c>
      <c r="I53" s="58" t="s">
        <v>670</v>
      </c>
      <c r="J53" s="58" t="s">
        <v>859</v>
      </c>
      <c r="K53" s="106"/>
    </row>
    <row r="54" spans="1:11" ht="127.5" x14ac:dyDescent="0.25">
      <c r="A54" s="104">
        <v>42093</v>
      </c>
      <c r="B54" s="58" t="s">
        <v>7</v>
      </c>
      <c r="C54" s="58" t="s">
        <v>860</v>
      </c>
      <c r="D54" s="105">
        <v>39</v>
      </c>
      <c r="E54" s="104"/>
      <c r="F54" s="58" t="s">
        <v>861</v>
      </c>
      <c r="G54" s="58" t="s">
        <v>862</v>
      </c>
      <c r="H54" s="58" t="s">
        <v>669</v>
      </c>
      <c r="I54" s="58" t="s">
        <v>670</v>
      </c>
      <c r="J54" s="58" t="s">
        <v>863</v>
      </c>
      <c r="K54" s="106"/>
    </row>
    <row r="55" spans="1:11" ht="127.5" x14ac:dyDescent="0.25">
      <c r="A55" s="104">
        <v>42094</v>
      </c>
      <c r="B55" s="58" t="s">
        <v>7</v>
      </c>
      <c r="C55" s="58" t="s">
        <v>864</v>
      </c>
      <c r="D55" s="105">
        <v>303</v>
      </c>
      <c r="E55" s="104"/>
      <c r="F55" s="58" t="s">
        <v>865</v>
      </c>
      <c r="G55" s="58" t="s">
        <v>866</v>
      </c>
      <c r="H55" s="58" t="s">
        <v>669</v>
      </c>
      <c r="I55" s="58" t="s">
        <v>670</v>
      </c>
      <c r="J55" s="58" t="s">
        <v>867</v>
      </c>
      <c r="K55" s="106"/>
    </row>
    <row r="56" spans="1:11" ht="127.5" x14ac:dyDescent="0.25">
      <c r="A56" s="104">
        <v>42095</v>
      </c>
      <c r="B56" s="58" t="s">
        <v>7</v>
      </c>
      <c r="C56" s="58" t="s">
        <v>868</v>
      </c>
      <c r="D56" s="105">
        <v>320</v>
      </c>
      <c r="E56" s="104"/>
      <c r="F56" s="58" t="s">
        <v>869</v>
      </c>
      <c r="G56" s="58" t="s">
        <v>870</v>
      </c>
      <c r="H56" s="58" t="s">
        <v>669</v>
      </c>
      <c r="I56" s="58" t="s">
        <v>670</v>
      </c>
      <c r="J56" s="58" t="s">
        <v>871</v>
      </c>
      <c r="K56" s="106"/>
    </row>
    <row r="57" spans="1:11" ht="127.5" x14ac:dyDescent="0.25">
      <c r="A57" s="104">
        <v>42096</v>
      </c>
      <c r="B57" s="58" t="s">
        <v>7</v>
      </c>
      <c r="C57" s="58" t="s">
        <v>872</v>
      </c>
      <c r="D57" s="105">
        <v>320</v>
      </c>
      <c r="E57" s="104"/>
      <c r="F57" s="58" t="s">
        <v>873</v>
      </c>
      <c r="G57" s="58" t="s">
        <v>874</v>
      </c>
      <c r="H57" s="58" t="s">
        <v>669</v>
      </c>
      <c r="I57" s="58" t="s">
        <v>670</v>
      </c>
      <c r="J57" s="58" t="s">
        <v>875</v>
      </c>
      <c r="K57" s="106"/>
    </row>
    <row r="58" spans="1:11" ht="127.5" x14ac:dyDescent="0.25">
      <c r="A58" s="104">
        <v>42097</v>
      </c>
      <c r="B58" s="58" t="s">
        <v>7</v>
      </c>
      <c r="C58" s="58" t="s">
        <v>876</v>
      </c>
      <c r="D58" s="105">
        <v>277</v>
      </c>
      <c r="E58" s="104"/>
      <c r="F58" s="58" t="s">
        <v>877</v>
      </c>
      <c r="G58" s="58" t="s">
        <v>878</v>
      </c>
      <c r="H58" s="58" t="s">
        <v>669</v>
      </c>
      <c r="I58" s="58" t="s">
        <v>670</v>
      </c>
      <c r="J58" s="58" t="s">
        <v>879</v>
      </c>
      <c r="K58" s="106"/>
    </row>
    <row r="59" spans="1:11" ht="127.5" x14ac:dyDescent="0.25">
      <c r="A59" s="104">
        <v>42098</v>
      </c>
      <c r="B59" s="58" t="s">
        <v>7</v>
      </c>
      <c r="C59" s="58" t="s">
        <v>880</v>
      </c>
      <c r="D59" s="105">
        <v>544</v>
      </c>
      <c r="E59" s="104"/>
      <c r="F59" s="58" t="s">
        <v>109</v>
      </c>
      <c r="G59" s="58" t="s">
        <v>881</v>
      </c>
      <c r="H59" s="58" t="s">
        <v>669</v>
      </c>
      <c r="I59" s="58" t="s">
        <v>670</v>
      </c>
      <c r="J59" s="58" t="s">
        <v>882</v>
      </c>
      <c r="K59" s="106"/>
    </row>
    <row r="60" spans="1:11" ht="127.5" x14ac:dyDescent="0.25">
      <c r="A60" s="104">
        <v>42099</v>
      </c>
      <c r="B60" s="58" t="s">
        <v>7</v>
      </c>
      <c r="C60" s="58" t="s">
        <v>883</v>
      </c>
      <c r="D60" s="105">
        <v>696</v>
      </c>
      <c r="E60" s="104"/>
      <c r="F60" s="58" t="s">
        <v>110</v>
      </c>
      <c r="G60" s="58" t="s">
        <v>884</v>
      </c>
      <c r="H60" s="58" t="s">
        <v>669</v>
      </c>
      <c r="I60" s="58" t="s">
        <v>670</v>
      </c>
      <c r="J60" s="58" t="s">
        <v>885</v>
      </c>
      <c r="K60" s="106"/>
    </row>
    <row r="61" spans="1:11" ht="127.5" x14ac:dyDescent="0.25">
      <c r="A61" s="104">
        <v>42100</v>
      </c>
      <c r="B61" s="58" t="s">
        <v>7</v>
      </c>
      <c r="C61" s="58" t="s">
        <v>886</v>
      </c>
      <c r="D61" s="105">
        <v>541</v>
      </c>
      <c r="E61" s="104"/>
      <c r="F61" s="58" t="s">
        <v>111</v>
      </c>
      <c r="G61" s="58" t="s">
        <v>887</v>
      </c>
      <c r="H61" s="58" t="s">
        <v>669</v>
      </c>
      <c r="I61" s="58" t="s">
        <v>670</v>
      </c>
      <c r="J61" s="58" t="s">
        <v>888</v>
      </c>
      <c r="K61" s="106"/>
    </row>
    <row r="62" spans="1:11" ht="127.5" x14ac:dyDescent="0.25">
      <c r="A62" s="104">
        <v>42101</v>
      </c>
      <c r="B62" s="58" t="s">
        <v>7</v>
      </c>
      <c r="C62" s="58" t="s">
        <v>889</v>
      </c>
      <c r="D62" s="105">
        <v>507</v>
      </c>
      <c r="E62" s="104"/>
      <c r="F62" s="58" t="s">
        <v>112</v>
      </c>
      <c r="G62" s="58" t="s">
        <v>890</v>
      </c>
      <c r="H62" s="58" t="s">
        <v>669</v>
      </c>
      <c r="I62" s="58" t="s">
        <v>670</v>
      </c>
      <c r="J62" s="58" t="s">
        <v>891</v>
      </c>
      <c r="K62" s="106"/>
    </row>
    <row r="63" spans="1:11" ht="127.5" x14ac:dyDescent="0.25">
      <c r="A63" s="104">
        <v>42102</v>
      </c>
      <c r="B63" s="58" t="s">
        <v>7</v>
      </c>
      <c r="C63" s="58" t="s">
        <v>892</v>
      </c>
      <c r="D63" s="105">
        <v>551</v>
      </c>
      <c r="E63" s="104"/>
      <c r="F63" s="58" t="s">
        <v>113</v>
      </c>
      <c r="G63" s="58" t="s">
        <v>893</v>
      </c>
      <c r="H63" s="58" t="s">
        <v>669</v>
      </c>
      <c r="I63" s="58" t="s">
        <v>670</v>
      </c>
      <c r="J63" s="58" t="s">
        <v>894</v>
      </c>
      <c r="K63" s="106"/>
    </row>
    <row r="64" spans="1:11" ht="127.5" x14ac:dyDescent="0.25">
      <c r="A64" s="104">
        <v>42103</v>
      </c>
      <c r="B64" s="58" t="s">
        <v>7</v>
      </c>
      <c r="C64" s="58" t="s">
        <v>895</v>
      </c>
      <c r="D64" s="105">
        <v>246</v>
      </c>
      <c r="E64" s="104"/>
      <c r="F64" s="58" t="s">
        <v>114</v>
      </c>
      <c r="G64" s="58" t="s">
        <v>896</v>
      </c>
      <c r="H64" s="58" t="s">
        <v>669</v>
      </c>
      <c r="I64" s="58" t="s">
        <v>670</v>
      </c>
      <c r="J64" s="58" t="s">
        <v>897</v>
      </c>
      <c r="K64" s="106"/>
    </row>
    <row r="65" spans="1:11" ht="127.5" x14ac:dyDescent="0.25">
      <c r="A65" s="104">
        <v>42104</v>
      </c>
      <c r="B65" s="58" t="s">
        <v>7</v>
      </c>
      <c r="C65" s="58" t="s">
        <v>898</v>
      </c>
      <c r="D65" s="105">
        <v>290</v>
      </c>
      <c r="E65" s="104"/>
      <c r="F65" s="58" t="s">
        <v>116</v>
      </c>
      <c r="G65" s="58" t="s">
        <v>899</v>
      </c>
      <c r="H65" s="58" t="s">
        <v>669</v>
      </c>
      <c r="I65" s="58" t="s">
        <v>670</v>
      </c>
      <c r="J65" s="58" t="s">
        <v>900</v>
      </c>
      <c r="K65" s="106"/>
    </row>
    <row r="66" spans="1:11" ht="127.5" x14ac:dyDescent="0.25">
      <c r="A66" s="104">
        <v>42106</v>
      </c>
      <c r="B66" s="58" t="s">
        <v>7</v>
      </c>
      <c r="C66" s="58" t="s">
        <v>901</v>
      </c>
      <c r="D66" s="105">
        <v>165</v>
      </c>
      <c r="E66" s="104"/>
      <c r="F66" s="58" t="s">
        <v>117</v>
      </c>
      <c r="G66" s="58" t="s">
        <v>902</v>
      </c>
      <c r="H66" s="58" t="s">
        <v>669</v>
      </c>
      <c r="I66" s="58" t="s">
        <v>670</v>
      </c>
      <c r="J66" s="58" t="s">
        <v>903</v>
      </c>
      <c r="K66" s="106"/>
    </row>
    <row r="67" spans="1:11" ht="127.5" x14ac:dyDescent="0.25">
      <c r="A67" s="104">
        <v>42107</v>
      </c>
      <c r="B67" s="58" t="s">
        <v>7</v>
      </c>
      <c r="C67" s="58" t="s">
        <v>904</v>
      </c>
      <c r="D67" s="105">
        <v>708</v>
      </c>
      <c r="E67" s="104"/>
      <c r="F67" s="58" t="s">
        <v>118</v>
      </c>
      <c r="G67" s="58" t="s">
        <v>905</v>
      </c>
      <c r="H67" s="58" t="s">
        <v>669</v>
      </c>
      <c r="I67" s="58" t="s">
        <v>670</v>
      </c>
      <c r="J67" s="58" t="s">
        <v>906</v>
      </c>
      <c r="K67" s="106"/>
    </row>
    <row r="68" spans="1:11" ht="127.5" x14ac:dyDescent="0.25">
      <c r="A68" s="104">
        <v>42109</v>
      </c>
      <c r="B68" s="58" t="s">
        <v>7</v>
      </c>
      <c r="C68" s="58" t="s">
        <v>907</v>
      </c>
      <c r="D68" s="105">
        <v>155</v>
      </c>
      <c r="E68" s="104"/>
      <c r="F68" s="58" t="s">
        <v>119</v>
      </c>
      <c r="G68" s="58" t="s">
        <v>908</v>
      </c>
      <c r="H68" s="58" t="s">
        <v>669</v>
      </c>
      <c r="I68" s="58" t="s">
        <v>670</v>
      </c>
      <c r="J68" s="58" t="s">
        <v>909</v>
      </c>
      <c r="K68" s="106"/>
    </row>
    <row r="69" spans="1:11" ht="127.5" x14ac:dyDescent="0.25">
      <c r="A69" s="104">
        <v>42110</v>
      </c>
      <c r="B69" s="58" t="s">
        <v>7</v>
      </c>
      <c r="C69" s="58" t="s">
        <v>910</v>
      </c>
      <c r="D69" s="105">
        <v>225</v>
      </c>
      <c r="E69" s="104"/>
      <c r="F69" s="58" t="s">
        <v>120</v>
      </c>
      <c r="G69" s="58" t="s">
        <v>911</v>
      </c>
      <c r="H69" s="58" t="s">
        <v>669</v>
      </c>
      <c r="I69" s="58" t="s">
        <v>670</v>
      </c>
      <c r="J69" s="58" t="s">
        <v>912</v>
      </c>
      <c r="K69" s="106"/>
    </row>
    <row r="70" spans="1:11" ht="127.5" x14ac:dyDescent="0.25">
      <c r="A70" s="104">
        <v>42111</v>
      </c>
      <c r="B70" s="58" t="s">
        <v>7</v>
      </c>
      <c r="C70" s="58" t="s">
        <v>913</v>
      </c>
      <c r="D70" s="105">
        <v>550</v>
      </c>
      <c r="E70" s="104"/>
      <c r="F70" s="58" t="s">
        <v>122</v>
      </c>
      <c r="G70" s="58" t="s">
        <v>914</v>
      </c>
      <c r="H70" s="58" t="s">
        <v>669</v>
      </c>
      <c r="I70" s="58" t="s">
        <v>670</v>
      </c>
      <c r="J70" s="58" t="s">
        <v>915</v>
      </c>
      <c r="K70" s="106"/>
    </row>
    <row r="71" spans="1:11" ht="127.5" x14ac:dyDescent="0.25">
      <c r="A71" s="104">
        <v>42112</v>
      </c>
      <c r="B71" s="58" t="s">
        <v>7</v>
      </c>
      <c r="C71" s="58" t="s">
        <v>916</v>
      </c>
      <c r="D71" s="105">
        <v>363</v>
      </c>
      <c r="E71" s="104"/>
      <c r="F71" s="58" t="s">
        <v>123</v>
      </c>
      <c r="G71" s="58" t="s">
        <v>917</v>
      </c>
      <c r="H71" s="58" t="s">
        <v>669</v>
      </c>
      <c r="I71" s="58" t="s">
        <v>670</v>
      </c>
      <c r="J71" s="58" t="s">
        <v>918</v>
      </c>
      <c r="K71" s="106"/>
    </row>
    <row r="72" spans="1:11" ht="127.5" x14ac:dyDescent="0.25">
      <c r="A72" s="104">
        <v>42113</v>
      </c>
      <c r="B72" s="58" t="s">
        <v>7</v>
      </c>
      <c r="C72" s="58" t="s">
        <v>919</v>
      </c>
      <c r="D72" s="105">
        <v>583</v>
      </c>
      <c r="E72" s="104"/>
      <c r="F72" s="58" t="s">
        <v>124</v>
      </c>
      <c r="G72" s="58" t="s">
        <v>920</v>
      </c>
      <c r="H72" s="58" t="s">
        <v>669</v>
      </c>
      <c r="I72" s="58" t="s">
        <v>670</v>
      </c>
      <c r="J72" s="58" t="s">
        <v>921</v>
      </c>
      <c r="K72" s="106"/>
    </row>
    <row r="73" spans="1:11" ht="127.5" x14ac:dyDescent="0.25">
      <c r="A73" s="104">
        <v>42114</v>
      </c>
      <c r="B73" s="58" t="s">
        <v>7</v>
      </c>
      <c r="C73" s="58" t="s">
        <v>922</v>
      </c>
      <c r="D73" s="105">
        <v>223</v>
      </c>
      <c r="E73" s="104"/>
      <c r="F73" s="58" t="s">
        <v>125</v>
      </c>
      <c r="G73" s="58" t="s">
        <v>923</v>
      </c>
      <c r="H73" s="58" t="s">
        <v>669</v>
      </c>
      <c r="I73" s="58" t="s">
        <v>670</v>
      </c>
      <c r="J73" s="58" t="s">
        <v>924</v>
      </c>
      <c r="K73" s="106"/>
    </row>
    <row r="74" spans="1:11" ht="127.5" x14ac:dyDescent="0.25">
      <c r="A74" s="104">
        <v>42115</v>
      </c>
      <c r="B74" s="58" t="s">
        <v>7</v>
      </c>
      <c r="C74" s="58" t="s">
        <v>925</v>
      </c>
      <c r="D74" s="105">
        <v>365</v>
      </c>
      <c r="E74" s="104"/>
      <c r="F74" s="58" t="s">
        <v>127</v>
      </c>
      <c r="G74" s="58" t="s">
        <v>926</v>
      </c>
      <c r="H74" s="58" t="s">
        <v>669</v>
      </c>
      <c r="I74" s="58" t="s">
        <v>670</v>
      </c>
      <c r="J74" s="58" t="s">
        <v>927</v>
      </c>
      <c r="K74" s="106"/>
    </row>
    <row r="75" spans="1:11" ht="153" x14ac:dyDescent="0.25">
      <c r="A75" s="104">
        <v>42116</v>
      </c>
      <c r="B75" s="58" t="s">
        <v>7</v>
      </c>
      <c r="C75" s="58" t="s">
        <v>928</v>
      </c>
      <c r="D75" s="105">
        <v>810</v>
      </c>
      <c r="E75" s="104"/>
      <c r="F75" s="58" t="s">
        <v>128</v>
      </c>
      <c r="G75" s="58" t="s">
        <v>929</v>
      </c>
      <c r="H75" s="58" t="s">
        <v>669</v>
      </c>
      <c r="I75" s="58" t="s">
        <v>670</v>
      </c>
      <c r="J75" s="58" t="s">
        <v>930</v>
      </c>
      <c r="K75" s="106"/>
    </row>
    <row r="76" spans="1:11" ht="127.5" x14ac:dyDescent="0.25">
      <c r="A76" s="104">
        <v>42117</v>
      </c>
      <c r="B76" s="58" t="s">
        <v>7</v>
      </c>
      <c r="C76" s="58" t="s">
        <v>931</v>
      </c>
      <c r="D76" s="105">
        <v>442</v>
      </c>
      <c r="E76" s="104"/>
      <c r="F76" s="58" t="s">
        <v>130</v>
      </c>
      <c r="G76" s="58" t="s">
        <v>932</v>
      </c>
      <c r="H76" s="58" t="s">
        <v>669</v>
      </c>
      <c r="I76" s="58" t="s">
        <v>670</v>
      </c>
      <c r="J76" s="58" t="s">
        <v>933</v>
      </c>
      <c r="K76" s="106"/>
    </row>
    <row r="77" spans="1:11" ht="127.5" x14ac:dyDescent="0.25">
      <c r="A77" s="104">
        <v>42118</v>
      </c>
      <c r="B77" s="58" t="s">
        <v>7</v>
      </c>
      <c r="C77" s="58" t="s">
        <v>934</v>
      </c>
      <c r="D77" s="105">
        <v>243</v>
      </c>
      <c r="E77" s="104"/>
      <c r="F77" s="58" t="s">
        <v>131</v>
      </c>
      <c r="G77" s="58" t="s">
        <v>935</v>
      </c>
      <c r="H77" s="58" t="s">
        <v>669</v>
      </c>
      <c r="I77" s="58" t="s">
        <v>670</v>
      </c>
      <c r="J77" s="58" t="s">
        <v>936</v>
      </c>
      <c r="K77" s="106"/>
    </row>
    <row r="78" spans="1:11" ht="127.5" x14ac:dyDescent="0.25">
      <c r="A78" s="104">
        <v>42119</v>
      </c>
      <c r="B78" s="58" t="s">
        <v>7</v>
      </c>
      <c r="C78" s="58" t="s">
        <v>937</v>
      </c>
      <c r="D78" s="105">
        <v>703</v>
      </c>
      <c r="E78" s="104"/>
      <c r="F78" s="58" t="s">
        <v>132</v>
      </c>
      <c r="G78" s="58" t="s">
        <v>938</v>
      </c>
      <c r="H78" s="58" t="s">
        <v>669</v>
      </c>
      <c r="I78" s="58" t="s">
        <v>670</v>
      </c>
      <c r="J78" s="58" t="s">
        <v>939</v>
      </c>
      <c r="K78" s="106"/>
    </row>
    <row r="79" spans="1:11" ht="127.5" x14ac:dyDescent="0.25">
      <c r="A79" s="104">
        <v>42120</v>
      </c>
      <c r="B79" s="58" t="s">
        <v>7</v>
      </c>
      <c r="C79" s="58" t="s">
        <v>940</v>
      </c>
      <c r="D79" s="105">
        <v>202.5</v>
      </c>
      <c r="E79" s="104"/>
      <c r="F79" s="58" t="s">
        <v>133</v>
      </c>
      <c r="G79" s="58" t="s">
        <v>941</v>
      </c>
      <c r="H79" s="58" t="s">
        <v>669</v>
      </c>
      <c r="I79" s="58" t="s">
        <v>670</v>
      </c>
      <c r="J79" s="58" t="s">
        <v>942</v>
      </c>
      <c r="K79" s="106"/>
    </row>
    <row r="80" spans="1:11" ht="127.5" x14ac:dyDescent="0.25">
      <c r="A80" s="104">
        <v>42121</v>
      </c>
      <c r="B80" s="58" t="s">
        <v>7</v>
      </c>
      <c r="C80" s="58" t="s">
        <v>943</v>
      </c>
      <c r="D80" s="105">
        <v>462</v>
      </c>
      <c r="E80" s="104"/>
      <c r="F80" s="58" t="s">
        <v>135</v>
      </c>
      <c r="G80" s="58" t="s">
        <v>944</v>
      </c>
      <c r="H80" s="58" t="s">
        <v>669</v>
      </c>
      <c r="I80" s="58" t="s">
        <v>670</v>
      </c>
      <c r="J80" s="58" t="s">
        <v>945</v>
      </c>
      <c r="K80" s="106"/>
    </row>
    <row r="81" spans="1:11" ht="127.5" x14ac:dyDescent="0.25">
      <c r="A81" s="104">
        <v>42122</v>
      </c>
      <c r="B81" s="58" t="s">
        <v>7</v>
      </c>
      <c r="C81" s="58" t="s">
        <v>946</v>
      </c>
      <c r="D81" s="105">
        <v>520</v>
      </c>
      <c r="E81" s="104"/>
      <c r="F81" s="58" t="s">
        <v>136</v>
      </c>
      <c r="G81" s="58" t="s">
        <v>947</v>
      </c>
      <c r="H81" s="58" t="s">
        <v>669</v>
      </c>
      <c r="I81" s="58" t="s">
        <v>670</v>
      </c>
      <c r="J81" s="58" t="s">
        <v>948</v>
      </c>
      <c r="K81" s="106"/>
    </row>
    <row r="82" spans="1:11" ht="127.5" x14ac:dyDescent="0.25">
      <c r="A82" s="104">
        <v>42123</v>
      </c>
      <c r="B82" s="58" t="s">
        <v>7</v>
      </c>
      <c r="C82" s="58" t="s">
        <v>949</v>
      </c>
      <c r="D82" s="105">
        <v>589</v>
      </c>
      <c r="E82" s="104"/>
      <c r="F82" s="58" t="s">
        <v>138</v>
      </c>
      <c r="G82" s="58" t="s">
        <v>950</v>
      </c>
      <c r="H82" s="58" t="s">
        <v>669</v>
      </c>
      <c r="I82" s="58" t="s">
        <v>670</v>
      </c>
      <c r="J82" s="58" t="s">
        <v>951</v>
      </c>
      <c r="K82" s="106"/>
    </row>
    <row r="83" spans="1:11" ht="127.5" x14ac:dyDescent="0.25">
      <c r="A83" s="104">
        <v>42124</v>
      </c>
      <c r="B83" s="58" t="s">
        <v>7</v>
      </c>
      <c r="C83" s="58" t="s">
        <v>952</v>
      </c>
      <c r="D83" s="105">
        <v>310</v>
      </c>
      <c r="E83" s="104"/>
      <c r="F83" s="58" t="s">
        <v>140</v>
      </c>
      <c r="G83" s="58" t="s">
        <v>953</v>
      </c>
      <c r="H83" s="58" t="s">
        <v>669</v>
      </c>
      <c r="I83" s="58" t="s">
        <v>670</v>
      </c>
      <c r="J83" s="58" t="s">
        <v>954</v>
      </c>
      <c r="K83" s="106"/>
    </row>
    <row r="84" spans="1:11" ht="127.5" x14ac:dyDescent="0.25">
      <c r="A84" s="104">
        <v>42125</v>
      </c>
      <c r="B84" s="58" t="s">
        <v>7</v>
      </c>
      <c r="C84" s="58" t="s">
        <v>955</v>
      </c>
      <c r="D84" s="105">
        <v>150</v>
      </c>
      <c r="E84" s="104"/>
      <c r="F84" s="58" t="s">
        <v>141</v>
      </c>
      <c r="G84" s="58" t="s">
        <v>956</v>
      </c>
      <c r="H84" s="58" t="s">
        <v>669</v>
      </c>
      <c r="I84" s="58" t="s">
        <v>670</v>
      </c>
      <c r="J84" s="58" t="s">
        <v>957</v>
      </c>
      <c r="K84" s="106"/>
    </row>
    <row r="85" spans="1:11" ht="153" x14ac:dyDescent="0.25">
      <c r="A85" s="104">
        <v>42126</v>
      </c>
      <c r="B85" s="58" t="s">
        <v>7</v>
      </c>
      <c r="C85" s="58" t="s">
        <v>958</v>
      </c>
      <c r="D85" s="105">
        <v>1760</v>
      </c>
      <c r="E85" s="104"/>
      <c r="F85" s="58" t="s">
        <v>959</v>
      </c>
      <c r="G85" s="58" t="s">
        <v>960</v>
      </c>
      <c r="H85" s="58" t="s">
        <v>669</v>
      </c>
      <c r="I85" s="58" t="s">
        <v>670</v>
      </c>
      <c r="J85" s="58" t="s">
        <v>961</v>
      </c>
      <c r="K85" s="106"/>
    </row>
    <row r="86" spans="1:11" ht="127.5" x14ac:dyDescent="0.25">
      <c r="A86" s="104">
        <v>42127</v>
      </c>
      <c r="B86" s="58" t="s">
        <v>7</v>
      </c>
      <c r="C86" s="58" t="s">
        <v>962</v>
      </c>
      <c r="D86" s="105">
        <v>1015</v>
      </c>
      <c r="E86" s="104"/>
      <c r="F86" s="58" t="s">
        <v>144</v>
      </c>
      <c r="G86" s="58" t="s">
        <v>963</v>
      </c>
      <c r="H86" s="58" t="s">
        <v>669</v>
      </c>
      <c r="I86" s="58" t="s">
        <v>670</v>
      </c>
      <c r="J86" s="58" t="s">
        <v>964</v>
      </c>
      <c r="K86" s="106"/>
    </row>
    <row r="87" spans="1:11" ht="127.5" x14ac:dyDescent="0.25">
      <c r="A87" s="104">
        <v>42128</v>
      </c>
      <c r="B87" s="58" t="s">
        <v>7</v>
      </c>
      <c r="C87" s="58" t="s">
        <v>965</v>
      </c>
      <c r="D87" s="105">
        <v>893.6</v>
      </c>
      <c r="E87" s="104"/>
      <c r="F87" s="58" t="s">
        <v>145</v>
      </c>
      <c r="G87" s="58" t="s">
        <v>966</v>
      </c>
      <c r="H87" s="58" t="s">
        <v>669</v>
      </c>
      <c r="I87" s="58" t="s">
        <v>670</v>
      </c>
      <c r="J87" s="58" t="s">
        <v>967</v>
      </c>
      <c r="K87" s="106"/>
    </row>
    <row r="88" spans="1:11" ht="127.5" x14ac:dyDescent="0.25">
      <c r="A88" s="104">
        <v>42129</v>
      </c>
      <c r="B88" s="58" t="s">
        <v>7</v>
      </c>
      <c r="C88" s="58" t="s">
        <v>968</v>
      </c>
      <c r="D88" s="105">
        <v>395</v>
      </c>
      <c r="E88" s="104"/>
      <c r="F88" s="58" t="s">
        <v>147</v>
      </c>
      <c r="G88" s="58" t="s">
        <v>969</v>
      </c>
      <c r="H88" s="58" t="s">
        <v>669</v>
      </c>
      <c r="I88" s="58" t="s">
        <v>670</v>
      </c>
      <c r="J88" s="58" t="s">
        <v>970</v>
      </c>
      <c r="K88" s="106"/>
    </row>
    <row r="89" spans="1:11" ht="127.5" x14ac:dyDescent="0.25">
      <c r="A89" s="104">
        <v>42130</v>
      </c>
      <c r="B89" s="58" t="s">
        <v>7</v>
      </c>
      <c r="C89" s="58" t="s">
        <v>971</v>
      </c>
      <c r="D89" s="105">
        <v>330</v>
      </c>
      <c r="E89" s="104"/>
      <c r="F89" s="58" t="s">
        <v>972</v>
      </c>
      <c r="G89" s="58" t="s">
        <v>973</v>
      </c>
      <c r="H89" s="58" t="s">
        <v>669</v>
      </c>
      <c r="I89" s="58" t="s">
        <v>670</v>
      </c>
      <c r="J89" s="58" t="s">
        <v>974</v>
      </c>
      <c r="K89" s="106"/>
    </row>
    <row r="90" spans="1:11" ht="127.5" x14ac:dyDescent="0.25">
      <c r="A90" s="104">
        <v>42131</v>
      </c>
      <c r="B90" s="58" t="s">
        <v>7</v>
      </c>
      <c r="C90" s="58" t="s">
        <v>975</v>
      </c>
      <c r="D90" s="105">
        <v>1065</v>
      </c>
      <c r="E90" s="104"/>
      <c r="F90" s="58" t="s">
        <v>976</v>
      </c>
      <c r="G90" s="58" t="s">
        <v>977</v>
      </c>
      <c r="H90" s="58" t="s">
        <v>669</v>
      </c>
      <c r="I90" s="58" t="s">
        <v>670</v>
      </c>
      <c r="J90" s="58" t="s">
        <v>978</v>
      </c>
      <c r="K90" s="106"/>
    </row>
    <row r="91" spans="1:11" ht="127.5" x14ac:dyDescent="0.25">
      <c r="A91" s="104">
        <v>42132</v>
      </c>
      <c r="B91" s="58" t="s">
        <v>7</v>
      </c>
      <c r="C91" s="58" t="s">
        <v>979</v>
      </c>
      <c r="D91" s="105">
        <v>1376</v>
      </c>
      <c r="E91" s="104"/>
      <c r="F91" s="58" t="s">
        <v>150</v>
      </c>
      <c r="G91" s="58" t="s">
        <v>980</v>
      </c>
      <c r="H91" s="58" t="s">
        <v>669</v>
      </c>
      <c r="I91" s="58" t="s">
        <v>670</v>
      </c>
      <c r="J91" s="58" t="s">
        <v>981</v>
      </c>
      <c r="K91" s="106"/>
    </row>
    <row r="92" spans="1:11" ht="127.5" x14ac:dyDescent="0.25">
      <c r="A92" s="104">
        <v>42133</v>
      </c>
      <c r="B92" s="58" t="s">
        <v>7</v>
      </c>
      <c r="C92" s="58" t="s">
        <v>982</v>
      </c>
      <c r="D92" s="105">
        <v>1024</v>
      </c>
      <c r="E92" s="104"/>
      <c r="F92" s="58" t="s">
        <v>151</v>
      </c>
      <c r="G92" s="58" t="s">
        <v>983</v>
      </c>
      <c r="H92" s="58" t="s">
        <v>669</v>
      </c>
      <c r="I92" s="58" t="s">
        <v>670</v>
      </c>
      <c r="J92" s="58" t="s">
        <v>984</v>
      </c>
      <c r="K92" s="106"/>
    </row>
    <row r="93" spans="1:11" ht="140.25" x14ac:dyDescent="0.25">
      <c r="A93" s="104">
        <v>42134</v>
      </c>
      <c r="B93" s="58" t="s">
        <v>7</v>
      </c>
      <c r="C93" s="58" t="s">
        <v>985</v>
      </c>
      <c r="D93" s="105">
        <v>470</v>
      </c>
      <c r="E93" s="104"/>
      <c r="F93" s="58" t="s">
        <v>152</v>
      </c>
      <c r="G93" s="58" t="s">
        <v>986</v>
      </c>
      <c r="H93" s="58" t="s">
        <v>669</v>
      </c>
      <c r="I93" s="58" t="s">
        <v>670</v>
      </c>
      <c r="J93" s="58" t="s">
        <v>987</v>
      </c>
      <c r="K93" s="106"/>
    </row>
    <row r="94" spans="1:11" ht="127.5" x14ac:dyDescent="0.25">
      <c r="A94" s="104">
        <v>42135</v>
      </c>
      <c r="B94" s="58" t="s">
        <v>7</v>
      </c>
      <c r="C94" s="58" t="s">
        <v>988</v>
      </c>
      <c r="D94" s="105">
        <v>533</v>
      </c>
      <c r="E94" s="104"/>
      <c r="F94" s="58" t="s">
        <v>154</v>
      </c>
      <c r="G94" s="58" t="s">
        <v>989</v>
      </c>
      <c r="H94" s="58" t="s">
        <v>669</v>
      </c>
      <c r="I94" s="58" t="s">
        <v>670</v>
      </c>
      <c r="J94" s="58" t="s">
        <v>990</v>
      </c>
      <c r="K94" s="106"/>
    </row>
    <row r="95" spans="1:11" ht="165.75" x14ac:dyDescent="0.25">
      <c r="A95" s="104">
        <v>42136</v>
      </c>
      <c r="B95" s="58" t="s">
        <v>7</v>
      </c>
      <c r="C95" s="58" t="s">
        <v>991</v>
      </c>
      <c r="D95" s="105">
        <v>1800</v>
      </c>
      <c r="E95" s="104"/>
      <c r="F95" s="58" t="s">
        <v>992</v>
      </c>
      <c r="G95" s="58" t="s">
        <v>993</v>
      </c>
      <c r="H95" s="58" t="s">
        <v>669</v>
      </c>
      <c r="I95" s="58" t="s">
        <v>670</v>
      </c>
      <c r="J95" s="58" t="s">
        <v>994</v>
      </c>
      <c r="K95" s="106"/>
    </row>
    <row r="96" spans="1:11" ht="127.5" x14ac:dyDescent="0.25">
      <c r="A96" s="104">
        <v>42137</v>
      </c>
      <c r="B96" s="58" t="s">
        <v>7</v>
      </c>
      <c r="C96" s="58" t="s">
        <v>995</v>
      </c>
      <c r="D96" s="105">
        <v>827</v>
      </c>
      <c r="E96" s="104"/>
      <c r="F96" s="58" t="s">
        <v>157</v>
      </c>
      <c r="G96" s="58" t="s">
        <v>996</v>
      </c>
      <c r="H96" s="58" t="s">
        <v>669</v>
      </c>
      <c r="I96" s="58" t="s">
        <v>670</v>
      </c>
      <c r="J96" s="58" t="s">
        <v>997</v>
      </c>
      <c r="K96" s="106"/>
    </row>
    <row r="97" spans="1:11" ht="127.5" x14ac:dyDescent="0.25">
      <c r="A97" s="104">
        <v>42138</v>
      </c>
      <c r="B97" s="58" t="s">
        <v>7</v>
      </c>
      <c r="C97" s="58" t="s">
        <v>998</v>
      </c>
      <c r="D97" s="105">
        <v>323</v>
      </c>
      <c r="E97" s="104"/>
      <c r="F97" s="58" t="s">
        <v>158</v>
      </c>
      <c r="G97" s="58" t="s">
        <v>999</v>
      </c>
      <c r="H97" s="58" t="s">
        <v>669</v>
      </c>
      <c r="I97" s="58" t="s">
        <v>670</v>
      </c>
      <c r="J97" s="58" t="s">
        <v>1000</v>
      </c>
      <c r="K97" s="106"/>
    </row>
    <row r="98" spans="1:11" ht="127.5" x14ac:dyDescent="0.25">
      <c r="A98" s="104">
        <v>42139</v>
      </c>
      <c r="B98" s="58" t="s">
        <v>7</v>
      </c>
      <c r="C98" s="58" t="s">
        <v>1001</v>
      </c>
      <c r="D98" s="105">
        <v>150</v>
      </c>
      <c r="E98" s="104"/>
      <c r="F98" s="58" t="s">
        <v>160</v>
      </c>
      <c r="G98" s="58" t="s">
        <v>1002</v>
      </c>
      <c r="H98" s="58" t="s">
        <v>669</v>
      </c>
      <c r="I98" s="58" t="s">
        <v>670</v>
      </c>
      <c r="J98" s="58" t="s">
        <v>1003</v>
      </c>
      <c r="K98" s="106"/>
    </row>
    <row r="99" spans="1:11" ht="127.5" x14ac:dyDescent="0.25">
      <c r="A99" s="104">
        <v>42140</v>
      </c>
      <c r="B99" s="58" t="s">
        <v>7</v>
      </c>
      <c r="C99" s="58" t="s">
        <v>1004</v>
      </c>
      <c r="D99" s="105">
        <v>410</v>
      </c>
      <c r="E99" s="104"/>
      <c r="F99" s="58" t="s">
        <v>162</v>
      </c>
      <c r="G99" s="58" t="s">
        <v>1005</v>
      </c>
      <c r="H99" s="58" t="s">
        <v>669</v>
      </c>
      <c r="I99" s="58" t="s">
        <v>670</v>
      </c>
      <c r="J99" s="58" t="s">
        <v>1006</v>
      </c>
      <c r="K99" s="106"/>
    </row>
    <row r="100" spans="1:11" ht="127.5" x14ac:dyDescent="0.25">
      <c r="A100" s="104">
        <v>42141</v>
      </c>
      <c r="B100" s="58" t="s">
        <v>7</v>
      </c>
      <c r="C100" s="58" t="s">
        <v>1007</v>
      </c>
      <c r="D100" s="105">
        <v>597</v>
      </c>
      <c r="E100" s="104"/>
      <c r="F100" s="58" t="s">
        <v>163</v>
      </c>
      <c r="G100" s="58" t="s">
        <v>1008</v>
      </c>
      <c r="H100" s="58" t="s">
        <v>669</v>
      </c>
      <c r="I100" s="58" t="s">
        <v>670</v>
      </c>
      <c r="J100" s="58" t="s">
        <v>1009</v>
      </c>
      <c r="K100" s="106"/>
    </row>
    <row r="101" spans="1:11" ht="127.5" x14ac:dyDescent="0.25">
      <c r="A101" s="104">
        <v>42142</v>
      </c>
      <c r="B101" s="58" t="s">
        <v>7</v>
      </c>
      <c r="C101" s="58" t="s">
        <v>1010</v>
      </c>
      <c r="D101" s="105">
        <v>152</v>
      </c>
      <c r="E101" s="104"/>
      <c r="F101" s="58" t="s">
        <v>165</v>
      </c>
      <c r="G101" s="58" t="s">
        <v>1011</v>
      </c>
      <c r="H101" s="58" t="s">
        <v>669</v>
      </c>
      <c r="I101" s="58" t="s">
        <v>670</v>
      </c>
      <c r="J101" s="58" t="s">
        <v>1012</v>
      </c>
      <c r="K101" s="106"/>
    </row>
    <row r="102" spans="1:11" ht="127.5" x14ac:dyDescent="0.25">
      <c r="A102" s="104">
        <v>42143</v>
      </c>
      <c r="B102" s="58" t="s">
        <v>7</v>
      </c>
      <c r="C102" s="58" t="s">
        <v>1013</v>
      </c>
      <c r="D102" s="105">
        <v>229</v>
      </c>
      <c r="E102" s="104"/>
      <c r="F102" s="58" t="s">
        <v>166</v>
      </c>
      <c r="G102" s="58" t="s">
        <v>1014</v>
      </c>
      <c r="H102" s="58" t="s">
        <v>669</v>
      </c>
      <c r="I102" s="58" t="s">
        <v>670</v>
      </c>
      <c r="J102" s="58" t="s">
        <v>1015</v>
      </c>
      <c r="K102" s="106"/>
    </row>
    <row r="103" spans="1:11" ht="127.5" x14ac:dyDescent="0.25">
      <c r="A103" s="104">
        <v>42144</v>
      </c>
      <c r="B103" s="58" t="s">
        <v>7</v>
      </c>
      <c r="C103" s="58" t="s">
        <v>1016</v>
      </c>
      <c r="D103" s="105">
        <v>595</v>
      </c>
      <c r="E103" s="104"/>
      <c r="F103" s="58" t="s">
        <v>167</v>
      </c>
      <c r="G103" s="58" t="s">
        <v>1017</v>
      </c>
      <c r="H103" s="58" t="s">
        <v>669</v>
      </c>
      <c r="I103" s="58" t="s">
        <v>670</v>
      </c>
      <c r="J103" s="58" t="s">
        <v>1018</v>
      </c>
      <c r="K103" s="106"/>
    </row>
    <row r="104" spans="1:11" ht="127.5" x14ac:dyDescent="0.25">
      <c r="A104" s="104">
        <v>42145</v>
      </c>
      <c r="B104" s="58" t="s">
        <v>7</v>
      </c>
      <c r="C104" s="58" t="s">
        <v>1019</v>
      </c>
      <c r="D104" s="105">
        <v>285</v>
      </c>
      <c r="E104" s="104"/>
      <c r="F104" s="58" t="s">
        <v>168</v>
      </c>
      <c r="G104" s="58" t="s">
        <v>1020</v>
      </c>
      <c r="H104" s="58" t="s">
        <v>669</v>
      </c>
      <c r="I104" s="58" t="s">
        <v>670</v>
      </c>
      <c r="J104" s="58" t="s">
        <v>1021</v>
      </c>
      <c r="K104" s="106"/>
    </row>
    <row r="105" spans="1:11" ht="127.5" x14ac:dyDescent="0.25">
      <c r="A105" s="104">
        <v>42146</v>
      </c>
      <c r="B105" s="58" t="s">
        <v>7</v>
      </c>
      <c r="C105" s="58" t="s">
        <v>1022</v>
      </c>
      <c r="D105" s="105">
        <v>1114</v>
      </c>
      <c r="E105" s="104"/>
      <c r="F105" s="58" t="s">
        <v>169</v>
      </c>
      <c r="G105" s="58" t="s">
        <v>1023</v>
      </c>
      <c r="H105" s="58" t="s">
        <v>669</v>
      </c>
      <c r="I105" s="58" t="s">
        <v>670</v>
      </c>
      <c r="J105" s="58" t="s">
        <v>1024</v>
      </c>
      <c r="K105" s="106"/>
    </row>
    <row r="106" spans="1:11" ht="127.5" x14ac:dyDescent="0.25">
      <c r="A106" s="104">
        <v>42147</v>
      </c>
      <c r="B106" s="58" t="s">
        <v>7</v>
      </c>
      <c r="C106" s="58" t="s">
        <v>1025</v>
      </c>
      <c r="D106" s="105">
        <v>362</v>
      </c>
      <c r="E106" s="104"/>
      <c r="F106" s="58" t="s">
        <v>170</v>
      </c>
      <c r="G106" s="58" t="s">
        <v>1026</v>
      </c>
      <c r="H106" s="58" t="s">
        <v>669</v>
      </c>
      <c r="I106" s="58" t="s">
        <v>670</v>
      </c>
      <c r="J106" s="58" t="s">
        <v>1027</v>
      </c>
      <c r="K106" s="106"/>
    </row>
    <row r="107" spans="1:11" ht="127.5" x14ac:dyDescent="0.25">
      <c r="A107" s="104">
        <v>42148</v>
      </c>
      <c r="B107" s="58" t="s">
        <v>7</v>
      </c>
      <c r="C107" s="58" t="s">
        <v>1028</v>
      </c>
      <c r="D107" s="105">
        <v>528</v>
      </c>
      <c r="E107" s="104"/>
      <c r="F107" s="58" t="s">
        <v>171</v>
      </c>
      <c r="G107" s="58" t="s">
        <v>1029</v>
      </c>
      <c r="H107" s="58" t="s">
        <v>669</v>
      </c>
      <c r="I107" s="58" t="s">
        <v>670</v>
      </c>
      <c r="J107" s="58" t="s">
        <v>1030</v>
      </c>
      <c r="K107" s="106"/>
    </row>
    <row r="108" spans="1:11" ht="127.5" x14ac:dyDescent="0.25">
      <c r="A108" s="104">
        <v>42149</v>
      </c>
      <c r="B108" s="58" t="s">
        <v>7</v>
      </c>
      <c r="C108" s="58" t="s">
        <v>1031</v>
      </c>
      <c r="D108" s="105">
        <v>374</v>
      </c>
      <c r="E108" s="104"/>
      <c r="F108" s="58" t="s">
        <v>173</v>
      </c>
      <c r="G108" s="58" t="s">
        <v>1032</v>
      </c>
      <c r="H108" s="58" t="s">
        <v>669</v>
      </c>
      <c r="I108" s="58" t="s">
        <v>670</v>
      </c>
      <c r="J108" s="58" t="s">
        <v>1033</v>
      </c>
      <c r="K108" s="106"/>
    </row>
    <row r="109" spans="1:11" ht="165.75" x14ac:dyDescent="0.25">
      <c r="A109" s="104">
        <v>42150</v>
      </c>
      <c r="B109" s="58" t="s">
        <v>7</v>
      </c>
      <c r="C109" s="58" t="s">
        <v>1034</v>
      </c>
      <c r="D109" s="105">
        <v>1764</v>
      </c>
      <c r="E109" s="104"/>
      <c r="F109" s="58" t="s">
        <v>1035</v>
      </c>
      <c r="G109" s="58" t="s">
        <v>1036</v>
      </c>
      <c r="H109" s="58" t="s">
        <v>669</v>
      </c>
      <c r="I109" s="58" t="s">
        <v>670</v>
      </c>
      <c r="J109" s="58" t="s">
        <v>1037</v>
      </c>
      <c r="K109" s="106"/>
    </row>
    <row r="110" spans="1:11" ht="127.5" x14ac:dyDescent="0.25">
      <c r="A110" s="104">
        <v>42151</v>
      </c>
      <c r="B110" s="58" t="s">
        <v>7</v>
      </c>
      <c r="C110" s="58" t="s">
        <v>1038</v>
      </c>
      <c r="D110" s="105">
        <v>1125</v>
      </c>
      <c r="E110" s="104"/>
      <c r="F110" s="58" t="s">
        <v>177</v>
      </c>
      <c r="G110" s="58" t="s">
        <v>1039</v>
      </c>
      <c r="H110" s="58" t="s">
        <v>669</v>
      </c>
      <c r="I110" s="58" t="s">
        <v>670</v>
      </c>
      <c r="J110" s="58" t="s">
        <v>1040</v>
      </c>
      <c r="K110" s="106"/>
    </row>
    <row r="111" spans="1:11" ht="127.5" x14ac:dyDescent="0.25">
      <c r="A111" s="104">
        <v>42152</v>
      </c>
      <c r="B111" s="58" t="s">
        <v>7</v>
      </c>
      <c r="C111" s="58" t="s">
        <v>1041</v>
      </c>
      <c r="D111" s="105">
        <v>330</v>
      </c>
      <c r="E111" s="104"/>
      <c r="F111" s="58" t="s">
        <v>179</v>
      </c>
      <c r="G111" s="58" t="s">
        <v>1042</v>
      </c>
      <c r="H111" s="58" t="s">
        <v>669</v>
      </c>
      <c r="I111" s="58" t="s">
        <v>670</v>
      </c>
      <c r="J111" s="58" t="s">
        <v>1043</v>
      </c>
      <c r="K111" s="106"/>
    </row>
    <row r="112" spans="1:11" ht="127.5" x14ac:dyDescent="0.25">
      <c r="A112" s="104">
        <v>42153</v>
      </c>
      <c r="B112" s="58" t="s">
        <v>7</v>
      </c>
      <c r="C112" s="58" t="s">
        <v>1044</v>
      </c>
      <c r="D112" s="105">
        <v>222</v>
      </c>
      <c r="E112" s="104"/>
      <c r="F112" s="58" t="s">
        <v>181</v>
      </c>
      <c r="G112" s="58" t="s">
        <v>1045</v>
      </c>
      <c r="H112" s="58" t="s">
        <v>669</v>
      </c>
      <c r="I112" s="58" t="s">
        <v>670</v>
      </c>
      <c r="J112" s="58" t="s">
        <v>1046</v>
      </c>
      <c r="K112" s="106"/>
    </row>
    <row r="113" spans="1:11" ht="127.5" x14ac:dyDescent="0.25">
      <c r="A113" s="104">
        <v>42154</v>
      </c>
      <c r="B113" s="58" t="s">
        <v>7</v>
      </c>
      <c r="C113" s="58" t="s">
        <v>1047</v>
      </c>
      <c r="D113" s="105">
        <v>282</v>
      </c>
      <c r="E113" s="104"/>
      <c r="F113" s="58" t="s">
        <v>182</v>
      </c>
      <c r="G113" s="58" t="s">
        <v>1048</v>
      </c>
      <c r="H113" s="58" t="s">
        <v>669</v>
      </c>
      <c r="I113" s="58" t="s">
        <v>670</v>
      </c>
      <c r="J113" s="58" t="s">
        <v>1049</v>
      </c>
      <c r="K113" s="106"/>
    </row>
    <row r="114" spans="1:11" ht="127.5" x14ac:dyDescent="0.25">
      <c r="A114" s="104">
        <v>42155</v>
      </c>
      <c r="B114" s="58" t="s">
        <v>7</v>
      </c>
      <c r="C114" s="58" t="s">
        <v>1050</v>
      </c>
      <c r="D114" s="105">
        <v>1102.5</v>
      </c>
      <c r="E114" s="104"/>
      <c r="F114" s="58" t="s">
        <v>183</v>
      </c>
      <c r="G114" s="58" t="s">
        <v>1051</v>
      </c>
      <c r="H114" s="58" t="s">
        <v>669</v>
      </c>
      <c r="I114" s="58" t="s">
        <v>670</v>
      </c>
      <c r="J114" s="58" t="s">
        <v>1052</v>
      </c>
      <c r="K114" s="106"/>
    </row>
    <row r="115" spans="1:11" ht="127.5" x14ac:dyDescent="0.25">
      <c r="A115" s="104">
        <v>42156</v>
      </c>
      <c r="B115" s="58" t="s">
        <v>7</v>
      </c>
      <c r="C115" s="58" t="s">
        <v>1053</v>
      </c>
      <c r="D115" s="105">
        <v>720</v>
      </c>
      <c r="E115" s="104"/>
      <c r="F115" s="58" t="s">
        <v>185</v>
      </c>
      <c r="G115" s="58" t="s">
        <v>1054</v>
      </c>
      <c r="H115" s="58" t="s">
        <v>669</v>
      </c>
      <c r="I115" s="58" t="s">
        <v>670</v>
      </c>
      <c r="J115" s="58" t="s">
        <v>1055</v>
      </c>
      <c r="K115" s="106"/>
    </row>
    <row r="116" spans="1:11" ht="127.5" x14ac:dyDescent="0.25">
      <c r="A116" s="104">
        <v>42157</v>
      </c>
      <c r="B116" s="58" t="s">
        <v>7</v>
      </c>
      <c r="C116" s="58" t="s">
        <v>1056</v>
      </c>
      <c r="D116" s="105">
        <v>872</v>
      </c>
      <c r="E116" s="104"/>
      <c r="F116" s="58" t="s">
        <v>186</v>
      </c>
      <c r="G116" s="58" t="s">
        <v>1057</v>
      </c>
      <c r="H116" s="58" t="s">
        <v>669</v>
      </c>
      <c r="I116" s="58" t="s">
        <v>670</v>
      </c>
      <c r="J116" s="58" t="s">
        <v>1058</v>
      </c>
      <c r="K116" s="106"/>
    </row>
    <row r="117" spans="1:11" ht="127.5" x14ac:dyDescent="0.25">
      <c r="A117" s="104">
        <v>42158</v>
      </c>
      <c r="B117" s="58" t="s">
        <v>7</v>
      </c>
      <c r="C117" s="58" t="s">
        <v>1059</v>
      </c>
      <c r="D117" s="105">
        <v>280</v>
      </c>
      <c r="E117" s="104"/>
      <c r="F117" s="58" t="s">
        <v>187</v>
      </c>
      <c r="G117" s="58" t="s">
        <v>1060</v>
      </c>
      <c r="H117" s="58" t="s">
        <v>669</v>
      </c>
      <c r="I117" s="58" t="s">
        <v>670</v>
      </c>
      <c r="J117" s="58" t="s">
        <v>1061</v>
      </c>
      <c r="K117" s="106"/>
    </row>
    <row r="118" spans="1:11" ht="140.25" x14ac:dyDescent="0.25">
      <c r="A118" s="104">
        <v>42159</v>
      </c>
      <c r="B118" s="58" t="s">
        <v>7</v>
      </c>
      <c r="C118" s="58" t="s">
        <v>1062</v>
      </c>
      <c r="D118" s="105">
        <v>4740</v>
      </c>
      <c r="E118" s="104"/>
      <c r="F118" s="58" t="s">
        <v>1063</v>
      </c>
      <c r="G118" s="58" t="s">
        <v>1064</v>
      </c>
      <c r="H118" s="58" t="s">
        <v>669</v>
      </c>
      <c r="I118" s="58" t="s">
        <v>670</v>
      </c>
      <c r="J118" s="58" t="s">
        <v>1065</v>
      </c>
      <c r="K118" s="106"/>
    </row>
    <row r="119" spans="1:11" ht="127.5" x14ac:dyDescent="0.25">
      <c r="A119" s="104">
        <v>42160</v>
      </c>
      <c r="B119" s="58" t="s">
        <v>7</v>
      </c>
      <c r="C119" s="58" t="s">
        <v>1066</v>
      </c>
      <c r="D119" s="105">
        <v>426</v>
      </c>
      <c r="E119" s="104"/>
      <c r="F119" s="58" t="s">
        <v>191</v>
      </c>
      <c r="G119" s="58" t="s">
        <v>1067</v>
      </c>
      <c r="H119" s="58" t="s">
        <v>669</v>
      </c>
      <c r="I119" s="58" t="s">
        <v>670</v>
      </c>
      <c r="J119" s="58" t="s">
        <v>1068</v>
      </c>
      <c r="K119" s="106"/>
    </row>
    <row r="120" spans="1:11" ht="127.5" x14ac:dyDescent="0.25">
      <c r="A120" s="104">
        <v>42161</v>
      </c>
      <c r="B120" s="58" t="s">
        <v>7</v>
      </c>
      <c r="C120" s="58" t="s">
        <v>1069</v>
      </c>
      <c r="D120" s="105">
        <v>346</v>
      </c>
      <c r="E120" s="104"/>
      <c r="F120" s="58" t="s">
        <v>192</v>
      </c>
      <c r="G120" s="58" t="s">
        <v>1070</v>
      </c>
      <c r="H120" s="58" t="s">
        <v>669</v>
      </c>
      <c r="I120" s="58" t="s">
        <v>670</v>
      </c>
      <c r="J120" s="58" t="s">
        <v>1071</v>
      </c>
      <c r="K120" s="106"/>
    </row>
    <row r="121" spans="1:11" ht="127.5" x14ac:dyDescent="0.25">
      <c r="A121" s="104">
        <v>42162</v>
      </c>
      <c r="B121" s="58" t="s">
        <v>7</v>
      </c>
      <c r="C121" s="58" t="s">
        <v>1072</v>
      </c>
      <c r="D121" s="105">
        <v>154.5</v>
      </c>
      <c r="E121" s="104"/>
      <c r="F121" s="58" t="s">
        <v>194</v>
      </c>
      <c r="G121" s="58" t="s">
        <v>1073</v>
      </c>
      <c r="H121" s="58" t="s">
        <v>669</v>
      </c>
      <c r="I121" s="58" t="s">
        <v>670</v>
      </c>
      <c r="J121" s="58" t="s">
        <v>1074</v>
      </c>
      <c r="K121" s="106"/>
    </row>
    <row r="122" spans="1:11" ht="127.5" x14ac:dyDescent="0.25">
      <c r="A122" s="104">
        <v>42163</v>
      </c>
      <c r="B122" s="58" t="s">
        <v>7</v>
      </c>
      <c r="C122" s="58" t="s">
        <v>1075</v>
      </c>
      <c r="D122" s="105">
        <v>675</v>
      </c>
      <c r="E122" s="104"/>
      <c r="F122" s="58" t="s">
        <v>195</v>
      </c>
      <c r="G122" s="58" t="s">
        <v>1076</v>
      </c>
      <c r="H122" s="58" t="s">
        <v>669</v>
      </c>
      <c r="I122" s="58" t="s">
        <v>670</v>
      </c>
      <c r="J122" s="58" t="s">
        <v>1077</v>
      </c>
      <c r="K122" s="106"/>
    </row>
    <row r="123" spans="1:11" ht="127.5" x14ac:dyDescent="0.25">
      <c r="A123" s="104">
        <v>42164</v>
      </c>
      <c r="B123" s="58" t="s">
        <v>7</v>
      </c>
      <c r="C123" s="58" t="s">
        <v>1078</v>
      </c>
      <c r="D123" s="105">
        <v>369</v>
      </c>
      <c r="E123" s="104"/>
      <c r="F123" s="58" t="s">
        <v>196</v>
      </c>
      <c r="G123" s="58" t="s">
        <v>1079</v>
      </c>
      <c r="H123" s="58" t="s">
        <v>669</v>
      </c>
      <c r="I123" s="58" t="s">
        <v>670</v>
      </c>
      <c r="J123" s="58" t="s">
        <v>1080</v>
      </c>
      <c r="K123" s="106"/>
    </row>
    <row r="124" spans="1:11" ht="127.5" x14ac:dyDescent="0.25">
      <c r="A124" s="104">
        <v>42166</v>
      </c>
      <c r="B124" s="58" t="s">
        <v>7</v>
      </c>
      <c r="C124" s="58" t="s">
        <v>1081</v>
      </c>
      <c r="D124" s="105">
        <v>346</v>
      </c>
      <c r="E124" s="104"/>
      <c r="F124" s="58" t="s">
        <v>198</v>
      </c>
      <c r="G124" s="58" t="s">
        <v>1082</v>
      </c>
      <c r="H124" s="58" t="s">
        <v>669</v>
      </c>
      <c r="I124" s="58" t="s">
        <v>670</v>
      </c>
      <c r="J124" s="58" t="s">
        <v>1083</v>
      </c>
      <c r="K124" s="106"/>
    </row>
    <row r="125" spans="1:11" ht="127.5" x14ac:dyDescent="0.25">
      <c r="A125" s="104">
        <v>42167</v>
      </c>
      <c r="B125" s="58" t="s">
        <v>7</v>
      </c>
      <c r="C125" s="58" t="s">
        <v>1084</v>
      </c>
      <c r="D125" s="105">
        <v>820</v>
      </c>
      <c r="E125" s="104"/>
      <c r="F125" s="58" t="s">
        <v>199</v>
      </c>
      <c r="G125" s="58" t="s">
        <v>1085</v>
      </c>
      <c r="H125" s="58" t="s">
        <v>669</v>
      </c>
      <c r="I125" s="58" t="s">
        <v>670</v>
      </c>
      <c r="J125" s="58" t="s">
        <v>1086</v>
      </c>
      <c r="K125" s="106"/>
    </row>
    <row r="126" spans="1:11" ht="127.5" x14ac:dyDescent="0.25">
      <c r="A126" s="104">
        <v>42168</v>
      </c>
      <c r="B126" s="58" t="s">
        <v>7</v>
      </c>
      <c r="C126" s="58" t="s">
        <v>1087</v>
      </c>
      <c r="D126" s="105">
        <v>1686</v>
      </c>
      <c r="E126" s="104"/>
      <c r="F126" s="58" t="s">
        <v>200</v>
      </c>
      <c r="G126" s="58" t="s">
        <v>1088</v>
      </c>
      <c r="H126" s="58" t="s">
        <v>669</v>
      </c>
      <c r="I126" s="58" t="s">
        <v>670</v>
      </c>
      <c r="J126" s="58" t="s">
        <v>1089</v>
      </c>
      <c r="K126" s="106"/>
    </row>
    <row r="127" spans="1:11" ht="127.5" x14ac:dyDescent="0.25">
      <c r="A127" s="104">
        <v>42169</v>
      </c>
      <c r="B127" s="58" t="s">
        <v>7</v>
      </c>
      <c r="C127" s="58" t="s">
        <v>1090</v>
      </c>
      <c r="D127" s="105">
        <v>538</v>
      </c>
      <c r="E127" s="104"/>
      <c r="F127" s="58" t="s">
        <v>202</v>
      </c>
      <c r="G127" s="58" t="s">
        <v>1091</v>
      </c>
      <c r="H127" s="58" t="s">
        <v>669</v>
      </c>
      <c r="I127" s="58" t="s">
        <v>670</v>
      </c>
      <c r="J127" s="58" t="s">
        <v>1092</v>
      </c>
      <c r="K127" s="106"/>
    </row>
    <row r="128" spans="1:11" ht="127.5" x14ac:dyDescent="0.25">
      <c r="A128" s="104">
        <v>42170</v>
      </c>
      <c r="B128" s="58" t="s">
        <v>7</v>
      </c>
      <c r="C128" s="58" t="s">
        <v>1093</v>
      </c>
      <c r="D128" s="105">
        <v>1100</v>
      </c>
      <c r="E128" s="104"/>
      <c r="F128" s="58" t="s">
        <v>203</v>
      </c>
      <c r="G128" s="58" t="s">
        <v>1094</v>
      </c>
      <c r="H128" s="58" t="s">
        <v>669</v>
      </c>
      <c r="I128" s="58" t="s">
        <v>670</v>
      </c>
      <c r="J128" s="58" t="s">
        <v>1095</v>
      </c>
      <c r="K128" s="106"/>
    </row>
    <row r="129" spans="1:11" ht="127.5" x14ac:dyDescent="0.25">
      <c r="A129" s="104">
        <v>42172</v>
      </c>
      <c r="B129" s="58" t="s">
        <v>7</v>
      </c>
      <c r="C129" s="58" t="s">
        <v>1096</v>
      </c>
      <c r="D129" s="105">
        <v>979</v>
      </c>
      <c r="E129" s="104"/>
      <c r="F129" s="58" t="s">
        <v>205</v>
      </c>
      <c r="G129" s="58" t="s">
        <v>1097</v>
      </c>
      <c r="H129" s="58" t="s">
        <v>669</v>
      </c>
      <c r="I129" s="58" t="s">
        <v>670</v>
      </c>
      <c r="J129" s="58" t="s">
        <v>1098</v>
      </c>
      <c r="K129" s="106"/>
    </row>
    <row r="130" spans="1:11" ht="127.5" x14ac:dyDescent="0.25">
      <c r="A130" s="104">
        <v>42173</v>
      </c>
      <c r="B130" s="58" t="s">
        <v>7</v>
      </c>
      <c r="C130" s="58" t="s">
        <v>1099</v>
      </c>
      <c r="D130" s="105">
        <v>254</v>
      </c>
      <c r="E130" s="104"/>
      <c r="F130" s="58" t="s">
        <v>206</v>
      </c>
      <c r="G130" s="58" t="s">
        <v>1100</v>
      </c>
      <c r="H130" s="58" t="s">
        <v>669</v>
      </c>
      <c r="I130" s="58" t="s">
        <v>670</v>
      </c>
      <c r="J130" s="58" t="s">
        <v>1101</v>
      </c>
      <c r="K130" s="106"/>
    </row>
    <row r="131" spans="1:11" ht="127.5" x14ac:dyDescent="0.25">
      <c r="A131" s="104">
        <v>42174</v>
      </c>
      <c r="B131" s="58" t="s">
        <v>7</v>
      </c>
      <c r="C131" s="58" t="s">
        <v>1102</v>
      </c>
      <c r="D131" s="105">
        <v>143</v>
      </c>
      <c r="E131" s="104"/>
      <c r="F131" s="58" t="s">
        <v>207</v>
      </c>
      <c r="G131" s="58" t="s">
        <v>1103</v>
      </c>
      <c r="H131" s="58" t="s">
        <v>669</v>
      </c>
      <c r="I131" s="58" t="s">
        <v>670</v>
      </c>
      <c r="J131" s="58" t="s">
        <v>1104</v>
      </c>
      <c r="K131" s="106"/>
    </row>
    <row r="132" spans="1:11" ht="127.5" x14ac:dyDescent="0.25">
      <c r="A132" s="104">
        <v>42175</v>
      </c>
      <c r="B132" s="58" t="s">
        <v>7</v>
      </c>
      <c r="C132" s="58" t="s">
        <v>1105</v>
      </c>
      <c r="D132" s="105">
        <v>287</v>
      </c>
      <c r="E132" s="104"/>
      <c r="F132" s="58" t="s">
        <v>208</v>
      </c>
      <c r="G132" s="58" t="s">
        <v>1106</v>
      </c>
      <c r="H132" s="58" t="s">
        <v>669</v>
      </c>
      <c r="I132" s="58" t="s">
        <v>670</v>
      </c>
      <c r="J132" s="58" t="s">
        <v>1107</v>
      </c>
      <c r="K132" s="106"/>
    </row>
    <row r="133" spans="1:11" ht="127.5" x14ac:dyDescent="0.25">
      <c r="A133" s="104">
        <v>42176</v>
      </c>
      <c r="B133" s="58" t="s">
        <v>7</v>
      </c>
      <c r="C133" s="58" t="s">
        <v>1108</v>
      </c>
      <c r="D133" s="105">
        <v>426</v>
      </c>
      <c r="E133" s="104"/>
      <c r="F133" s="58" t="s">
        <v>209</v>
      </c>
      <c r="G133" s="58" t="s">
        <v>1109</v>
      </c>
      <c r="H133" s="58" t="s">
        <v>669</v>
      </c>
      <c r="I133" s="58" t="s">
        <v>670</v>
      </c>
      <c r="J133" s="58" t="s">
        <v>1110</v>
      </c>
      <c r="K133" s="106"/>
    </row>
    <row r="134" spans="1:11" ht="153" x14ac:dyDescent="0.25">
      <c r="A134" s="104">
        <v>42177</v>
      </c>
      <c r="B134" s="58" t="s">
        <v>7</v>
      </c>
      <c r="C134" s="58" t="s">
        <v>1111</v>
      </c>
      <c r="D134" s="105">
        <v>1650</v>
      </c>
      <c r="E134" s="104"/>
      <c r="F134" s="58" t="s">
        <v>1112</v>
      </c>
      <c r="G134" s="58" t="s">
        <v>1113</v>
      </c>
      <c r="H134" s="58" t="s">
        <v>669</v>
      </c>
      <c r="I134" s="58" t="s">
        <v>670</v>
      </c>
      <c r="J134" s="58" t="s">
        <v>1114</v>
      </c>
      <c r="K134" s="106"/>
    </row>
    <row r="135" spans="1:11" ht="127.5" x14ac:dyDescent="0.25">
      <c r="A135" s="104">
        <v>42178</v>
      </c>
      <c r="B135" s="58" t="s">
        <v>7</v>
      </c>
      <c r="C135" s="58" t="s">
        <v>1115</v>
      </c>
      <c r="D135" s="105">
        <v>544</v>
      </c>
      <c r="E135" s="104"/>
      <c r="F135" s="58" t="s">
        <v>212</v>
      </c>
      <c r="G135" s="58" t="s">
        <v>1116</v>
      </c>
      <c r="H135" s="58" t="s">
        <v>669</v>
      </c>
      <c r="I135" s="58" t="s">
        <v>670</v>
      </c>
      <c r="J135" s="58" t="s">
        <v>1117</v>
      </c>
      <c r="K135" s="106"/>
    </row>
    <row r="136" spans="1:11" ht="127.5" x14ac:dyDescent="0.25">
      <c r="A136" s="104">
        <v>42179</v>
      </c>
      <c r="B136" s="58" t="s">
        <v>7</v>
      </c>
      <c r="C136" s="58" t="s">
        <v>1118</v>
      </c>
      <c r="D136" s="105">
        <v>138.6</v>
      </c>
      <c r="E136" s="104"/>
      <c r="F136" s="58" t="s">
        <v>213</v>
      </c>
      <c r="G136" s="58" t="s">
        <v>1119</v>
      </c>
      <c r="H136" s="58" t="s">
        <v>669</v>
      </c>
      <c r="I136" s="58" t="s">
        <v>670</v>
      </c>
      <c r="J136" s="58" t="s">
        <v>1120</v>
      </c>
      <c r="K136" s="106"/>
    </row>
    <row r="137" spans="1:11" ht="127.5" x14ac:dyDescent="0.25">
      <c r="A137" s="104">
        <v>42180</v>
      </c>
      <c r="B137" s="58" t="s">
        <v>7</v>
      </c>
      <c r="C137" s="58" t="s">
        <v>1121</v>
      </c>
      <c r="D137" s="105">
        <v>1152</v>
      </c>
      <c r="E137" s="104"/>
      <c r="F137" s="58" t="s">
        <v>214</v>
      </c>
      <c r="G137" s="58" t="s">
        <v>1122</v>
      </c>
      <c r="H137" s="58" t="s">
        <v>669</v>
      </c>
      <c r="I137" s="58" t="s">
        <v>670</v>
      </c>
      <c r="J137" s="58" t="s">
        <v>1123</v>
      </c>
      <c r="K137" s="106"/>
    </row>
    <row r="138" spans="1:11" ht="127.5" x14ac:dyDescent="0.25">
      <c r="A138" s="104">
        <v>42181</v>
      </c>
      <c r="B138" s="58" t="s">
        <v>7</v>
      </c>
      <c r="C138" s="58" t="s">
        <v>1124</v>
      </c>
      <c r="D138" s="105">
        <v>200</v>
      </c>
      <c r="E138" s="104"/>
      <c r="F138" s="58" t="s">
        <v>216</v>
      </c>
      <c r="G138" s="58" t="s">
        <v>1125</v>
      </c>
      <c r="H138" s="58" t="s">
        <v>669</v>
      </c>
      <c r="I138" s="58" t="s">
        <v>670</v>
      </c>
      <c r="J138" s="58" t="s">
        <v>1126</v>
      </c>
      <c r="K138" s="106"/>
    </row>
    <row r="139" spans="1:11" ht="127.5" x14ac:dyDescent="0.25">
      <c r="A139" s="104">
        <v>42182</v>
      </c>
      <c r="B139" s="58" t="s">
        <v>7</v>
      </c>
      <c r="C139" s="58" t="s">
        <v>1127</v>
      </c>
      <c r="D139" s="105">
        <v>228</v>
      </c>
      <c r="E139" s="104"/>
      <c r="F139" s="58" t="s">
        <v>218</v>
      </c>
      <c r="G139" s="58" t="s">
        <v>1128</v>
      </c>
      <c r="H139" s="58" t="s">
        <v>669</v>
      </c>
      <c r="I139" s="58" t="s">
        <v>670</v>
      </c>
      <c r="J139" s="58" t="s">
        <v>1129</v>
      </c>
      <c r="K139" s="106"/>
    </row>
    <row r="140" spans="1:11" ht="216.75" x14ac:dyDescent="0.25">
      <c r="A140" s="104">
        <v>42183</v>
      </c>
      <c r="B140" s="58" t="s">
        <v>7</v>
      </c>
      <c r="C140" s="58" t="s">
        <v>1130</v>
      </c>
      <c r="D140" s="105">
        <v>2720</v>
      </c>
      <c r="E140" s="104"/>
      <c r="F140" s="58" t="s">
        <v>1131</v>
      </c>
      <c r="G140" s="58" t="s">
        <v>1132</v>
      </c>
      <c r="H140" s="58" t="s">
        <v>669</v>
      </c>
      <c r="I140" s="58" t="s">
        <v>670</v>
      </c>
      <c r="J140" s="58" t="s">
        <v>1133</v>
      </c>
      <c r="K140" s="106"/>
    </row>
    <row r="141" spans="1:11" ht="127.5" x14ac:dyDescent="0.25">
      <c r="A141" s="104">
        <v>42184</v>
      </c>
      <c r="B141" s="58" t="s">
        <v>7</v>
      </c>
      <c r="C141" s="58" t="s">
        <v>1134</v>
      </c>
      <c r="D141" s="105">
        <v>745</v>
      </c>
      <c r="E141" s="104"/>
      <c r="F141" s="58" t="s">
        <v>221</v>
      </c>
      <c r="G141" s="58" t="s">
        <v>1135</v>
      </c>
      <c r="H141" s="58" t="s">
        <v>669</v>
      </c>
      <c r="I141" s="58" t="s">
        <v>670</v>
      </c>
      <c r="J141" s="58" t="s">
        <v>1136</v>
      </c>
      <c r="K141" s="106"/>
    </row>
    <row r="142" spans="1:11" ht="127.5" x14ac:dyDescent="0.25">
      <c r="A142" s="104">
        <v>42185</v>
      </c>
      <c r="B142" s="58" t="s">
        <v>7</v>
      </c>
      <c r="C142" s="58" t="s">
        <v>1137</v>
      </c>
      <c r="D142" s="105">
        <v>577</v>
      </c>
      <c r="E142" s="104"/>
      <c r="F142" s="58" t="s">
        <v>222</v>
      </c>
      <c r="G142" s="58" t="s">
        <v>1138</v>
      </c>
      <c r="H142" s="58" t="s">
        <v>669</v>
      </c>
      <c r="I142" s="58" t="s">
        <v>670</v>
      </c>
      <c r="J142" s="58" t="s">
        <v>1139</v>
      </c>
      <c r="K142" s="106"/>
    </row>
    <row r="143" spans="1:11" ht="153" x14ac:dyDescent="0.25">
      <c r="A143" s="104">
        <v>42186</v>
      </c>
      <c r="B143" s="58" t="s">
        <v>7</v>
      </c>
      <c r="C143" s="58" t="s">
        <v>1140</v>
      </c>
      <c r="D143" s="105">
        <v>2480</v>
      </c>
      <c r="E143" s="104"/>
      <c r="F143" s="58" t="s">
        <v>1141</v>
      </c>
      <c r="G143" s="58" t="s">
        <v>1142</v>
      </c>
      <c r="H143" s="58" t="s">
        <v>669</v>
      </c>
      <c r="I143" s="58" t="s">
        <v>670</v>
      </c>
      <c r="J143" s="58" t="s">
        <v>1143</v>
      </c>
      <c r="K143" s="106"/>
    </row>
    <row r="144" spans="1:11" ht="127.5" x14ac:dyDescent="0.25">
      <c r="A144" s="104">
        <v>42187</v>
      </c>
      <c r="B144" s="58" t="s">
        <v>7</v>
      </c>
      <c r="C144" s="58" t="s">
        <v>1144</v>
      </c>
      <c r="D144" s="105">
        <v>470</v>
      </c>
      <c r="E144" s="104"/>
      <c r="F144" s="58" t="s">
        <v>225</v>
      </c>
      <c r="G144" s="58" t="s">
        <v>1145</v>
      </c>
      <c r="H144" s="58" t="s">
        <v>669</v>
      </c>
      <c r="I144" s="58" t="s">
        <v>670</v>
      </c>
      <c r="J144" s="58" t="s">
        <v>1146</v>
      </c>
      <c r="K144" s="106"/>
    </row>
    <row r="145" spans="1:11" ht="204" x14ac:dyDescent="0.25">
      <c r="A145" s="104">
        <v>42188</v>
      </c>
      <c r="B145" s="58" t="s">
        <v>7</v>
      </c>
      <c r="C145" s="58" t="s">
        <v>1147</v>
      </c>
      <c r="D145" s="105">
        <v>540</v>
      </c>
      <c r="E145" s="104"/>
      <c r="F145" s="58" t="s">
        <v>1148</v>
      </c>
      <c r="G145" s="58" t="s">
        <v>1149</v>
      </c>
      <c r="H145" s="58" t="s">
        <v>669</v>
      </c>
      <c r="I145" s="58" t="s">
        <v>670</v>
      </c>
      <c r="J145" s="58" t="s">
        <v>1150</v>
      </c>
      <c r="K145" s="106"/>
    </row>
    <row r="146" spans="1:11" ht="204" x14ac:dyDescent="0.25">
      <c r="A146" s="104">
        <v>42189</v>
      </c>
      <c r="B146" s="58" t="s">
        <v>7</v>
      </c>
      <c r="C146" s="58" t="s">
        <v>1151</v>
      </c>
      <c r="D146" s="105">
        <v>902.5</v>
      </c>
      <c r="E146" s="104"/>
      <c r="F146" s="58" t="s">
        <v>1152</v>
      </c>
      <c r="G146" s="58" t="s">
        <v>1153</v>
      </c>
      <c r="H146" s="58" t="s">
        <v>669</v>
      </c>
      <c r="I146" s="58" t="s">
        <v>670</v>
      </c>
      <c r="J146" s="58" t="s">
        <v>1154</v>
      </c>
      <c r="K146" s="106"/>
    </row>
    <row r="147" spans="1:11" ht="204" x14ac:dyDescent="0.25">
      <c r="A147" s="104">
        <v>42190</v>
      </c>
      <c r="B147" s="58" t="s">
        <v>7</v>
      </c>
      <c r="C147" s="58" t="s">
        <v>1155</v>
      </c>
      <c r="D147" s="105">
        <v>1620</v>
      </c>
      <c r="E147" s="104">
        <v>1991</v>
      </c>
      <c r="F147" s="58" t="s">
        <v>1156</v>
      </c>
      <c r="G147" s="58" t="s">
        <v>1157</v>
      </c>
      <c r="H147" s="58" t="s">
        <v>669</v>
      </c>
      <c r="I147" s="58" t="s">
        <v>670</v>
      </c>
      <c r="J147" s="58" t="s">
        <v>1158</v>
      </c>
      <c r="K147" s="106"/>
    </row>
    <row r="148" spans="1:11" ht="127.5" x14ac:dyDescent="0.25">
      <c r="A148" s="104">
        <v>42191</v>
      </c>
      <c r="B148" s="58" t="s">
        <v>7</v>
      </c>
      <c r="C148" s="58" t="s">
        <v>1159</v>
      </c>
      <c r="D148" s="105">
        <v>1040</v>
      </c>
      <c r="E148" s="104"/>
      <c r="F148" s="58" t="s">
        <v>233</v>
      </c>
      <c r="G148" s="58" t="s">
        <v>1160</v>
      </c>
      <c r="H148" s="58" t="s">
        <v>669</v>
      </c>
      <c r="I148" s="58" t="s">
        <v>670</v>
      </c>
      <c r="J148" s="58" t="s">
        <v>1161</v>
      </c>
      <c r="K148" s="106"/>
    </row>
    <row r="149" spans="1:11" ht="127.5" x14ac:dyDescent="0.25">
      <c r="A149" s="104">
        <v>42192</v>
      </c>
      <c r="B149" s="58" t="s">
        <v>7</v>
      </c>
      <c r="C149" s="58" t="s">
        <v>1162</v>
      </c>
      <c r="D149" s="105">
        <v>1536</v>
      </c>
      <c r="E149" s="104"/>
      <c r="F149" s="58" t="s">
        <v>234</v>
      </c>
      <c r="G149" s="58" t="s">
        <v>1163</v>
      </c>
      <c r="H149" s="58" t="s">
        <v>669</v>
      </c>
      <c r="I149" s="58" t="s">
        <v>670</v>
      </c>
      <c r="J149" s="58" t="s">
        <v>1164</v>
      </c>
      <c r="K149" s="106"/>
    </row>
    <row r="150" spans="1:11" ht="127.5" x14ac:dyDescent="0.25">
      <c r="A150" s="104">
        <v>42193</v>
      </c>
      <c r="B150" s="58" t="s">
        <v>7</v>
      </c>
      <c r="C150" s="58" t="s">
        <v>1165</v>
      </c>
      <c r="D150" s="105">
        <v>105</v>
      </c>
      <c r="E150" s="104"/>
      <c r="F150" s="58" t="s">
        <v>236</v>
      </c>
      <c r="G150" s="58" t="s">
        <v>1166</v>
      </c>
      <c r="H150" s="58" t="s">
        <v>669</v>
      </c>
      <c r="I150" s="58" t="s">
        <v>670</v>
      </c>
      <c r="J150" s="58" t="s">
        <v>1167</v>
      </c>
      <c r="K150" s="106"/>
    </row>
    <row r="151" spans="1:11" ht="127.5" x14ac:dyDescent="0.25">
      <c r="A151" s="104">
        <v>42194</v>
      </c>
      <c r="B151" s="58" t="s">
        <v>7</v>
      </c>
      <c r="C151" s="58" t="s">
        <v>1168</v>
      </c>
      <c r="D151" s="105">
        <v>308</v>
      </c>
      <c r="E151" s="104"/>
      <c r="F151" s="58" t="s">
        <v>237</v>
      </c>
      <c r="G151" s="58" t="s">
        <v>1169</v>
      </c>
      <c r="H151" s="58" t="s">
        <v>669</v>
      </c>
      <c r="I151" s="58" t="s">
        <v>670</v>
      </c>
      <c r="J151" s="58" t="s">
        <v>1170</v>
      </c>
      <c r="K151" s="106"/>
    </row>
    <row r="152" spans="1:11" ht="127.5" x14ac:dyDescent="0.25">
      <c r="A152" s="104">
        <v>42195</v>
      </c>
      <c r="B152" s="58" t="s">
        <v>7</v>
      </c>
      <c r="C152" s="58" t="s">
        <v>1171</v>
      </c>
      <c r="D152" s="105">
        <v>808</v>
      </c>
      <c r="E152" s="104"/>
      <c r="F152" s="58" t="s">
        <v>239</v>
      </c>
      <c r="G152" s="58" t="s">
        <v>1172</v>
      </c>
      <c r="H152" s="58" t="s">
        <v>669</v>
      </c>
      <c r="I152" s="58" t="s">
        <v>670</v>
      </c>
      <c r="J152" s="58" t="s">
        <v>1173</v>
      </c>
      <c r="K152" s="106"/>
    </row>
    <row r="153" spans="1:11" ht="127.5" x14ac:dyDescent="0.25">
      <c r="A153" s="104">
        <v>42196</v>
      </c>
      <c r="B153" s="58" t="s">
        <v>7</v>
      </c>
      <c r="C153" s="58" t="s">
        <v>1174</v>
      </c>
      <c r="D153" s="105">
        <v>242</v>
      </c>
      <c r="E153" s="104"/>
      <c r="F153" s="58" t="s">
        <v>240</v>
      </c>
      <c r="G153" s="58" t="s">
        <v>1175</v>
      </c>
      <c r="H153" s="58" t="s">
        <v>669</v>
      </c>
      <c r="I153" s="58" t="s">
        <v>670</v>
      </c>
      <c r="J153" s="58" t="s">
        <v>1176</v>
      </c>
      <c r="K153" s="106"/>
    </row>
    <row r="154" spans="1:11" ht="127.5" x14ac:dyDescent="0.25">
      <c r="A154" s="104">
        <v>42197</v>
      </c>
      <c r="B154" s="58" t="s">
        <v>7</v>
      </c>
      <c r="C154" s="58" t="s">
        <v>1177</v>
      </c>
      <c r="D154" s="105">
        <v>348</v>
      </c>
      <c r="E154" s="104"/>
      <c r="F154" s="58" t="s">
        <v>241</v>
      </c>
      <c r="G154" s="58" t="s">
        <v>1178</v>
      </c>
      <c r="H154" s="58" t="s">
        <v>669</v>
      </c>
      <c r="I154" s="58" t="s">
        <v>670</v>
      </c>
      <c r="J154" s="58" t="s">
        <v>1179</v>
      </c>
      <c r="K154" s="106"/>
    </row>
    <row r="155" spans="1:11" ht="127.5" x14ac:dyDescent="0.25">
      <c r="A155" s="104">
        <v>42198</v>
      </c>
      <c r="B155" s="58" t="s">
        <v>7</v>
      </c>
      <c r="C155" s="58" t="s">
        <v>1180</v>
      </c>
      <c r="D155" s="105">
        <v>857</v>
      </c>
      <c r="E155" s="104"/>
      <c r="F155" s="58" t="s">
        <v>242</v>
      </c>
      <c r="G155" s="58" t="s">
        <v>1181</v>
      </c>
      <c r="H155" s="58" t="s">
        <v>669</v>
      </c>
      <c r="I155" s="58" t="s">
        <v>670</v>
      </c>
      <c r="J155" s="58" t="s">
        <v>1182</v>
      </c>
      <c r="K155" s="106"/>
    </row>
    <row r="156" spans="1:11" ht="127.5" x14ac:dyDescent="0.25">
      <c r="A156" s="104">
        <v>42199</v>
      </c>
      <c r="B156" s="58" t="s">
        <v>7</v>
      </c>
      <c r="C156" s="58" t="s">
        <v>1183</v>
      </c>
      <c r="D156" s="105">
        <v>509</v>
      </c>
      <c r="E156" s="104"/>
      <c r="F156" s="58" t="s">
        <v>244</v>
      </c>
      <c r="G156" s="58" t="s">
        <v>1184</v>
      </c>
      <c r="H156" s="58" t="s">
        <v>669</v>
      </c>
      <c r="I156" s="58" t="s">
        <v>670</v>
      </c>
      <c r="J156" s="58" t="s">
        <v>1185</v>
      </c>
      <c r="K156" s="106"/>
    </row>
    <row r="157" spans="1:11" ht="127.5" x14ac:dyDescent="0.25">
      <c r="A157" s="104">
        <v>42200</v>
      </c>
      <c r="B157" s="58" t="s">
        <v>7</v>
      </c>
      <c r="C157" s="58" t="s">
        <v>1186</v>
      </c>
      <c r="D157" s="105">
        <v>783</v>
      </c>
      <c r="E157" s="104"/>
      <c r="F157" s="58" t="s">
        <v>246</v>
      </c>
      <c r="G157" s="58" t="s">
        <v>1187</v>
      </c>
      <c r="H157" s="58" t="s">
        <v>669</v>
      </c>
      <c r="I157" s="58" t="s">
        <v>670</v>
      </c>
      <c r="J157" s="58" t="s">
        <v>1188</v>
      </c>
      <c r="K157" s="106"/>
    </row>
    <row r="158" spans="1:11" ht="127.5" x14ac:dyDescent="0.25">
      <c r="A158" s="104">
        <v>42201</v>
      </c>
      <c r="B158" s="58" t="s">
        <v>7</v>
      </c>
      <c r="C158" s="58" t="s">
        <v>1189</v>
      </c>
      <c r="D158" s="105">
        <v>549</v>
      </c>
      <c r="E158" s="104"/>
      <c r="F158" s="58" t="s">
        <v>248</v>
      </c>
      <c r="G158" s="58" t="s">
        <v>1190</v>
      </c>
      <c r="H158" s="58" t="s">
        <v>669</v>
      </c>
      <c r="I158" s="58" t="s">
        <v>670</v>
      </c>
      <c r="J158" s="58" t="s">
        <v>1191</v>
      </c>
      <c r="K158" s="106"/>
    </row>
    <row r="159" spans="1:11" ht="178.5" x14ac:dyDescent="0.25">
      <c r="A159" s="104">
        <v>42202</v>
      </c>
      <c r="B159" s="58" t="s">
        <v>7</v>
      </c>
      <c r="C159" s="58" t="s">
        <v>1192</v>
      </c>
      <c r="D159" s="105">
        <v>1276</v>
      </c>
      <c r="E159" s="104"/>
      <c r="F159" s="58" t="s">
        <v>1193</v>
      </c>
      <c r="G159" s="58" t="s">
        <v>1194</v>
      </c>
      <c r="H159" s="58" t="s">
        <v>669</v>
      </c>
      <c r="I159" s="58" t="s">
        <v>670</v>
      </c>
      <c r="J159" s="58" t="s">
        <v>1195</v>
      </c>
      <c r="K159" s="106"/>
    </row>
    <row r="160" spans="1:11" ht="140.25" x14ac:dyDescent="0.25">
      <c r="A160" s="104">
        <v>42203</v>
      </c>
      <c r="B160" s="58" t="s">
        <v>7</v>
      </c>
      <c r="C160" s="58" t="s">
        <v>1196</v>
      </c>
      <c r="D160" s="105">
        <v>546.1</v>
      </c>
      <c r="E160" s="104"/>
      <c r="F160" s="58" t="s">
        <v>1197</v>
      </c>
      <c r="G160" s="58" t="s">
        <v>1198</v>
      </c>
      <c r="H160" s="58" t="s">
        <v>669</v>
      </c>
      <c r="I160" s="58" t="s">
        <v>670</v>
      </c>
      <c r="J160" s="58" t="s">
        <v>1199</v>
      </c>
      <c r="K160" s="106"/>
    </row>
    <row r="161" spans="1:11" ht="140.25" x14ac:dyDescent="0.25">
      <c r="A161" s="104">
        <v>42204</v>
      </c>
      <c r="B161" s="58" t="s">
        <v>7</v>
      </c>
      <c r="C161" s="58" t="s">
        <v>1200</v>
      </c>
      <c r="D161" s="105">
        <v>450</v>
      </c>
      <c r="E161" s="104"/>
      <c r="F161" s="58" t="s">
        <v>1201</v>
      </c>
      <c r="G161" s="58" t="s">
        <v>1202</v>
      </c>
      <c r="H161" s="58" t="s">
        <v>669</v>
      </c>
      <c r="I161" s="58" t="s">
        <v>670</v>
      </c>
      <c r="J161" s="58" t="s">
        <v>1203</v>
      </c>
      <c r="K161" s="106"/>
    </row>
    <row r="162" spans="1:11" ht="140.25" x14ac:dyDescent="0.25">
      <c r="A162" s="104">
        <v>42205</v>
      </c>
      <c r="B162" s="58" t="s">
        <v>7</v>
      </c>
      <c r="C162" s="58" t="s">
        <v>1204</v>
      </c>
      <c r="D162" s="105">
        <v>484</v>
      </c>
      <c r="E162" s="104"/>
      <c r="F162" s="58" t="s">
        <v>1205</v>
      </c>
      <c r="G162" s="58" t="s">
        <v>1206</v>
      </c>
      <c r="H162" s="58" t="s">
        <v>669</v>
      </c>
      <c r="I162" s="58" t="s">
        <v>670</v>
      </c>
      <c r="J162" s="58" t="s">
        <v>1207</v>
      </c>
      <c r="K162" s="106"/>
    </row>
    <row r="163" spans="1:11" ht="140.25" x14ac:dyDescent="0.25">
      <c r="A163" s="104">
        <v>42206</v>
      </c>
      <c r="B163" s="58" t="s">
        <v>7</v>
      </c>
      <c r="C163" s="58" t="s">
        <v>1208</v>
      </c>
      <c r="D163" s="105">
        <v>771.2</v>
      </c>
      <c r="E163" s="104"/>
      <c r="F163" s="58" t="s">
        <v>1209</v>
      </c>
      <c r="G163" s="58" t="s">
        <v>1210</v>
      </c>
      <c r="H163" s="58" t="s">
        <v>669</v>
      </c>
      <c r="I163" s="58" t="s">
        <v>670</v>
      </c>
      <c r="J163" s="58" t="s">
        <v>1211</v>
      </c>
      <c r="K163" s="106"/>
    </row>
    <row r="164" spans="1:11" ht="140.25" x14ac:dyDescent="0.25">
      <c r="A164" s="104">
        <v>42207</v>
      </c>
      <c r="B164" s="58" t="s">
        <v>7</v>
      </c>
      <c r="C164" s="58" t="s">
        <v>1212</v>
      </c>
      <c r="D164" s="105">
        <v>265</v>
      </c>
      <c r="E164" s="104"/>
      <c r="F164" s="58" t="s">
        <v>1213</v>
      </c>
      <c r="G164" s="58" t="s">
        <v>1214</v>
      </c>
      <c r="H164" s="58" t="s">
        <v>669</v>
      </c>
      <c r="I164" s="58" t="s">
        <v>670</v>
      </c>
      <c r="J164" s="58" t="s">
        <v>1215</v>
      </c>
      <c r="K164" s="106"/>
    </row>
    <row r="165" spans="1:11" ht="127.5" x14ac:dyDescent="0.25">
      <c r="A165" s="104">
        <v>42208</v>
      </c>
      <c r="B165" s="58" t="s">
        <v>7</v>
      </c>
      <c r="C165" s="58" t="s">
        <v>1216</v>
      </c>
      <c r="D165" s="105">
        <v>1011</v>
      </c>
      <c r="E165" s="104"/>
      <c r="F165" s="58" t="s">
        <v>1217</v>
      </c>
      <c r="G165" s="58" t="s">
        <v>1218</v>
      </c>
      <c r="H165" s="58" t="s">
        <v>669</v>
      </c>
      <c r="I165" s="58" t="s">
        <v>670</v>
      </c>
      <c r="J165" s="58" t="s">
        <v>1219</v>
      </c>
      <c r="K165" s="106"/>
    </row>
    <row r="166" spans="1:11" ht="140.25" x14ac:dyDescent="0.25">
      <c r="A166" s="104">
        <v>42209</v>
      </c>
      <c r="B166" s="58" t="s">
        <v>7</v>
      </c>
      <c r="C166" s="58" t="s">
        <v>1220</v>
      </c>
      <c r="D166" s="105">
        <v>246.5</v>
      </c>
      <c r="E166" s="104"/>
      <c r="F166" s="58" t="s">
        <v>1221</v>
      </c>
      <c r="G166" s="58" t="s">
        <v>1222</v>
      </c>
      <c r="H166" s="58" t="s">
        <v>669</v>
      </c>
      <c r="I166" s="58" t="s">
        <v>670</v>
      </c>
      <c r="J166" s="58" t="s">
        <v>1223</v>
      </c>
      <c r="K166" s="106"/>
    </row>
    <row r="167" spans="1:11" ht="140.25" x14ac:dyDescent="0.25">
      <c r="A167" s="104">
        <v>42210</v>
      </c>
      <c r="B167" s="58" t="s">
        <v>7</v>
      </c>
      <c r="C167" s="58" t="s">
        <v>1224</v>
      </c>
      <c r="D167" s="105">
        <v>610</v>
      </c>
      <c r="E167" s="104"/>
      <c r="F167" s="58" t="s">
        <v>1225</v>
      </c>
      <c r="G167" s="58" t="s">
        <v>1226</v>
      </c>
      <c r="H167" s="58" t="s">
        <v>669</v>
      </c>
      <c r="I167" s="58" t="s">
        <v>670</v>
      </c>
      <c r="J167" s="58" t="s">
        <v>1227</v>
      </c>
      <c r="K167" s="106"/>
    </row>
    <row r="168" spans="1:11" ht="140.25" x14ac:dyDescent="0.25">
      <c r="A168" s="104">
        <v>42211</v>
      </c>
      <c r="B168" s="58" t="s">
        <v>7</v>
      </c>
      <c r="C168" s="58" t="s">
        <v>1228</v>
      </c>
      <c r="D168" s="105">
        <v>262</v>
      </c>
      <c r="E168" s="104"/>
      <c r="F168" s="58" t="s">
        <v>1229</v>
      </c>
      <c r="G168" s="58" t="s">
        <v>1230</v>
      </c>
      <c r="H168" s="58" t="s">
        <v>669</v>
      </c>
      <c r="I168" s="58" t="s">
        <v>670</v>
      </c>
      <c r="J168" s="58" t="s">
        <v>1231</v>
      </c>
      <c r="K168" s="106"/>
    </row>
    <row r="169" spans="1:11" ht="127.5" x14ac:dyDescent="0.25">
      <c r="A169" s="104">
        <v>42214</v>
      </c>
      <c r="B169" s="58" t="s">
        <v>7</v>
      </c>
      <c r="C169" s="58" t="s">
        <v>1232</v>
      </c>
      <c r="D169" s="105">
        <v>221</v>
      </c>
      <c r="E169" s="104"/>
      <c r="F169" s="58" t="s">
        <v>263</v>
      </c>
      <c r="G169" s="58" t="s">
        <v>1233</v>
      </c>
      <c r="H169" s="58" t="s">
        <v>669</v>
      </c>
      <c r="I169" s="58" t="s">
        <v>670</v>
      </c>
      <c r="J169" s="58" t="s">
        <v>1234</v>
      </c>
      <c r="K169" s="106"/>
    </row>
    <row r="170" spans="1:11" ht="127.5" x14ac:dyDescent="0.25">
      <c r="A170" s="104">
        <v>42215</v>
      </c>
      <c r="B170" s="58" t="s">
        <v>7</v>
      </c>
      <c r="C170" s="58" t="s">
        <v>1235</v>
      </c>
      <c r="D170" s="105">
        <v>169</v>
      </c>
      <c r="E170" s="104"/>
      <c r="F170" s="58" t="s">
        <v>265</v>
      </c>
      <c r="G170" s="58" t="s">
        <v>1236</v>
      </c>
      <c r="H170" s="58" t="s">
        <v>669</v>
      </c>
      <c r="I170" s="58" t="s">
        <v>670</v>
      </c>
      <c r="J170" s="58" t="s">
        <v>1237</v>
      </c>
      <c r="K170" s="106"/>
    </row>
    <row r="171" spans="1:11" ht="344.25" x14ac:dyDescent="0.25">
      <c r="A171" s="104">
        <v>42792</v>
      </c>
      <c r="B171" s="58" t="s">
        <v>7</v>
      </c>
      <c r="C171" s="58" t="s">
        <v>1238</v>
      </c>
      <c r="D171" s="105">
        <v>950</v>
      </c>
      <c r="E171" s="104"/>
      <c r="F171" s="58" t="s">
        <v>1239</v>
      </c>
      <c r="G171" s="58" t="s">
        <v>1240</v>
      </c>
      <c r="H171" s="58" t="s">
        <v>669</v>
      </c>
      <c r="I171" s="58" t="s">
        <v>670</v>
      </c>
      <c r="J171" s="58" t="s">
        <v>1241</v>
      </c>
      <c r="K171" s="106"/>
    </row>
    <row r="172" spans="1:11" ht="395.25" x14ac:dyDescent="0.25">
      <c r="A172" s="104">
        <v>42793</v>
      </c>
      <c r="B172" s="58" t="s">
        <v>7</v>
      </c>
      <c r="C172" s="58" t="s">
        <v>1242</v>
      </c>
      <c r="D172" s="105">
        <v>3510</v>
      </c>
      <c r="E172" s="104">
        <v>1991</v>
      </c>
      <c r="F172" s="58" t="s">
        <v>1243</v>
      </c>
      <c r="G172" s="58" t="s">
        <v>1244</v>
      </c>
      <c r="H172" s="58" t="s">
        <v>669</v>
      </c>
      <c r="I172" s="58" t="s">
        <v>670</v>
      </c>
      <c r="J172" s="58" t="s">
        <v>1245</v>
      </c>
      <c r="K172" s="106"/>
    </row>
    <row r="173" spans="1:11" ht="216.75" x14ac:dyDescent="0.25">
      <c r="A173" s="104">
        <v>42794</v>
      </c>
      <c r="B173" s="58" t="s">
        <v>7</v>
      </c>
      <c r="C173" s="58" t="s">
        <v>1246</v>
      </c>
      <c r="D173" s="105">
        <v>815</v>
      </c>
      <c r="E173" s="104">
        <v>1991</v>
      </c>
      <c r="F173" s="58" t="s">
        <v>1247</v>
      </c>
      <c r="G173" s="58" t="s">
        <v>1248</v>
      </c>
      <c r="H173" s="58" t="s">
        <v>669</v>
      </c>
      <c r="I173" s="58" t="s">
        <v>670</v>
      </c>
      <c r="J173" s="58" t="s">
        <v>1249</v>
      </c>
      <c r="K173" s="106"/>
    </row>
    <row r="174" spans="1:11" ht="216.75" x14ac:dyDescent="0.25">
      <c r="A174" s="104">
        <v>42795</v>
      </c>
      <c r="B174" s="58" t="s">
        <v>7</v>
      </c>
      <c r="C174" s="58" t="s">
        <v>1250</v>
      </c>
      <c r="D174" s="105">
        <v>980</v>
      </c>
      <c r="E174" s="104"/>
      <c r="F174" s="58" t="s">
        <v>1251</v>
      </c>
      <c r="G174" s="58" t="s">
        <v>1252</v>
      </c>
      <c r="H174" s="58" t="s">
        <v>669</v>
      </c>
      <c r="I174" s="58" t="s">
        <v>670</v>
      </c>
      <c r="J174" s="58" t="s">
        <v>1253</v>
      </c>
      <c r="K174" s="106"/>
    </row>
    <row r="175" spans="1:11" ht="114.75" x14ac:dyDescent="0.25">
      <c r="A175" s="104">
        <v>45150</v>
      </c>
      <c r="B175" s="58" t="s">
        <v>275</v>
      </c>
      <c r="C175" s="58" t="s">
        <v>1254</v>
      </c>
      <c r="D175" s="105">
        <v>435</v>
      </c>
      <c r="E175" s="104">
        <v>1958</v>
      </c>
      <c r="F175" s="58" t="s">
        <v>1255</v>
      </c>
      <c r="G175" s="58" t="s">
        <v>1256</v>
      </c>
      <c r="H175" s="58" t="s">
        <v>669</v>
      </c>
      <c r="I175" s="58" t="s">
        <v>670</v>
      </c>
      <c r="J175" s="58" t="s">
        <v>1257</v>
      </c>
      <c r="K175" s="106"/>
    </row>
    <row r="176" spans="1:11" ht="153" x14ac:dyDescent="0.25">
      <c r="A176" s="104">
        <v>46501</v>
      </c>
      <c r="B176" s="58" t="s">
        <v>7</v>
      </c>
      <c r="C176" s="58"/>
      <c r="D176" s="105">
        <v>1358</v>
      </c>
      <c r="E176" s="104"/>
      <c r="F176" s="58" t="s">
        <v>278</v>
      </c>
      <c r="G176" s="58"/>
      <c r="H176" s="58" t="s">
        <v>669</v>
      </c>
      <c r="I176" s="58" t="s">
        <v>670</v>
      </c>
      <c r="J176" s="58" t="s">
        <v>1258</v>
      </c>
      <c r="K176" s="106"/>
    </row>
    <row r="177" spans="1:11" ht="127.5" x14ac:dyDescent="0.25">
      <c r="A177" s="104">
        <v>56867</v>
      </c>
      <c r="B177" s="58" t="s">
        <v>7</v>
      </c>
      <c r="C177" s="58" t="s">
        <v>1259</v>
      </c>
      <c r="D177" s="105">
        <v>292</v>
      </c>
      <c r="E177" s="104"/>
      <c r="F177" s="58" t="s">
        <v>1260</v>
      </c>
      <c r="G177" s="58" t="s">
        <v>1261</v>
      </c>
      <c r="H177" s="58" t="s">
        <v>669</v>
      </c>
      <c r="I177" s="58" t="s">
        <v>670</v>
      </c>
      <c r="J177" s="58" t="s">
        <v>1262</v>
      </c>
      <c r="K177" s="106"/>
    </row>
    <row r="178" spans="1:11" ht="140.25" x14ac:dyDescent="0.25">
      <c r="A178" s="104">
        <v>56869</v>
      </c>
      <c r="B178" s="58" t="s">
        <v>7</v>
      </c>
      <c r="C178" s="58" t="s">
        <v>1263</v>
      </c>
      <c r="D178" s="105">
        <v>1020</v>
      </c>
      <c r="E178" s="104"/>
      <c r="F178" s="58" t="s">
        <v>1264</v>
      </c>
      <c r="G178" s="58" t="s">
        <v>1265</v>
      </c>
      <c r="H178" s="58" t="s">
        <v>669</v>
      </c>
      <c r="I178" s="58" t="s">
        <v>670</v>
      </c>
      <c r="J178" s="58" t="s">
        <v>1266</v>
      </c>
      <c r="K178" s="106"/>
    </row>
    <row r="179" spans="1:11" ht="140.25" x14ac:dyDescent="0.25">
      <c r="A179" s="104">
        <v>56870</v>
      </c>
      <c r="B179" s="58" t="s">
        <v>7</v>
      </c>
      <c r="C179" s="58" t="s">
        <v>1267</v>
      </c>
      <c r="D179" s="105">
        <v>348</v>
      </c>
      <c r="E179" s="104"/>
      <c r="F179" s="58" t="s">
        <v>1268</v>
      </c>
      <c r="G179" s="58" t="s">
        <v>1269</v>
      </c>
      <c r="H179" s="58" t="s">
        <v>669</v>
      </c>
      <c r="I179" s="58" t="s">
        <v>670</v>
      </c>
      <c r="J179" s="58" t="s">
        <v>1270</v>
      </c>
      <c r="K179" s="106"/>
    </row>
    <row r="180" spans="1:11" ht="140.25" x14ac:dyDescent="0.25">
      <c r="A180" s="104">
        <v>56871</v>
      </c>
      <c r="B180" s="58" t="s">
        <v>7</v>
      </c>
      <c r="C180" s="58" t="s">
        <v>1271</v>
      </c>
      <c r="D180" s="105">
        <v>300</v>
      </c>
      <c r="E180" s="104"/>
      <c r="F180" s="58" t="s">
        <v>1272</v>
      </c>
      <c r="G180" s="58" t="s">
        <v>1273</v>
      </c>
      <c r="H180" s="58" t="s">
        <v>669</v>
      </c>
      <c r="I180" s="58" t="s">
        <v>670</v>
      </c>
      <c r="J180" s="58" t="s">
        <v>1274</v>
      </c>
      <c r="K180" s="106"/>
    </row>
    <row r="181" spans="1:11" ht="140.25" x14ac:dyDescent="0.25">
      <c r="A181" s="104">
        <v>56872</v>
      </c>
      <c r="B181" s="58" t="s">
        <v>7</v>
      </c>
      <c r="C181" s="58" t="s">
        <v>1275</v>
      </c>
      <c r="D181" s="105">
        <v>200</v>
      </c>
      <c r="E181" s="104"/>
      <c r="F181" s="58" t="s">
        <v>1276</v>
      </c>
      <c r="G181" s="58" t="s">
        <v>1277</v>
      </c>
      <c r="H181" s="58" t="s">
        <v>669</v>
      </c>
      <c r="I181" s="58" t="s">
        <v>670</v>
      </c>
      <c r="J181" s="58" t="s">
        <v>1278</v>
      </c>
      <c r="K181" s="106"/>
    </row>
    <row r="182" spans="1:11" ht="140.25" x14ac:dyDescent="0.25">
      <c r="A182" s="104">
        <v>56873</v>
      </c>
      <c r="B182" s="58" t="s">
        <v>7</v>
      </c>
      <c r="C182" s="58" t="s">
        <v>1279</v>
      </c>
      <c r="D182" s="105">
        <v>414</v>
      </c>
      <c r="E182" s="104"/>
      <c r="F182" s="58" t="s">
        <v>1280</v>
      </c>
      <c r="G182" s="58" t="s">
        <v>1281</v>
      </c>
      <c r="H182" s="58" t="s">
        <v>669</v>
      </c>
      <c r="I182" s="58" t="s">
        <v>670</v>
      </c>
      <c r="J182" s="58" t="s">
        <v>1282</v>
      </c>
      <c r="K182" s="106"/>
    </row>
    <row r="183" spans="1:11" ht="140.25" x14ac:dyDescent="0.25">
      <c r="A183" s="104">
        <v>56874</v>
      </c>
      <c r="B183" s="58" t="s">
        <v>7</v>
      </c>
      <c r="C183" s="58" t="s">
        <v>1283</v>
      </c>
      <c r="D183" s="105">
        <v>800</v>
      </c>
      <c r="E183" s="104"/>
      <c r="F183" s="58" t="s">
        <v>1284</v>
      </c>
      <c r="G183" s="58" t="s">
        <v>1285</v>
      </c>
      <c r="H183" s="58" t="s">
        <v>669</v>
      </c>
      <c r="I183" s="58" t="s">
        <v>670</v>
      </c>
      <c r="J183" s="58" t="s">
        <v>1286</v>
      </c>
      <c r="K183" s="106"/>
    </row>
    <row r="184" spans="1:11" ht="153" x14ac:dyDescent="0.25">
      <c r="A184" s="104">
        <v>56875</v>
      </c>
      <c r="B184" s="58" t="s">
        <v>7</v>
      </c>
      <c r="C184" s="58" t="s">
        <v>1287</v>
      </c>
      <c r="D184" s="105">
        <v>696</v>
      </c>
      <c r="E184" s="104"/>
      <c r="F184" s="58" t="s">
        <v>1288</v>
      </c>
      <c r="G184" s="58" t="s">
        <v>1289</v>
      </c>
      <c r="H184" s="58" t="s">
        <v>669</v>
      </c>
      <c r="I184" s="58" t="s">
        <v>670</v>
      </c>
      <c r="J184" s="58" t="s">
        <v>1290</v>
      </c>
      <c r="K184" s="106"/>
    </row>
    <row r="185" spans="1:11" ht="140.25" x14ac:dyDescent="0.25">
      <c r="A185" s="104">
        <v>56876</v>
      </c>
      <c r="B185" s="58" t="s">
        <v>7</v>
      </c>
      <c r="C185" s="58" t="s">
        <v>1291</v>
      </c>
      <c r="D185" s="105">
        <v>984</v>
      </c>
      <c r="E185" s="104"/>
      <c r="F185" s="58" t="s">
        <v>1292</v>
      </c>
      <c r="G185" s="58" t="s">
        <v>1293</v>
      </c>
      <c r="H185" s="58" t="s">
        <v>669</v>
      </c>
      <c r="I185" s="58" t="s">
        <v>670</v>
      </c>
      <c r="J185" s="58" t="s">
        <v>1294</v>
      </c>
      <c r="K185" s="106"/>
    </row>
    <row r="186" spans="1:11" ht="153" x14ac:dyDescent="0.25">
      <c r="A186" s="104">
        <v>56877</v>
      </c>
      <c r="B186" s="58" t="s">
        <v>7</v>
      </c>
      <c r="C186" s="58" t="s">
        <v>1295</v>
      </c>
      <c r="D186" s="105">
        <v>400</v>
      </c>
      <c r="E186" s="104"/>
      <c r="F186" s="58" t="s">
        <v>1296</v>
      </c>
      <c r="G186" s="58" t="s">
        <v>1297</v>
      </c>
      <c r="H186" s="58" t="s">
        <v>669</v>
      </c>
      <c r="I186" s="58" t="s">
        <v>670</v>
      </c>
      <c r="J186" s="58" t="s">
        <v>1298</v>
      </c>
      <c r="K186" s="106"/>
    </row>
    <row r="187" spans="1:11" ht="127.5" x14ac:dyDescent="0.25">
      <c r="A187" s="104">
        <v>56878</v>
      </c>
      <c r="B187" s="58" t="s">
        <v>7</v>
      </c>
      <c r="C187" s="58" t="s">
        <v>1299</v>
      </c>
      <c r="D187" s="105">
        <v>170</v>
      </c>
      <c r="E187" s="104"/>
      <c r="F187" s="58" t="s">
        <v>1300</v>
      </c>
      <c r="G187" s="58" t="s">
        <v>1301</v>
      </c>
      <c r="H187" s="58" t="s">
        <v>669</v>
      </c>
      <c r="I187" s="58" t="s">
        <v>670</v>
      </c>
      <c r="J187" s="58" t="s">
        <v>1302</v>
      </c>
      <c r="K187" s="106"/>
    </row>
    <row r="188" spans="1:11" ht="127.5" x14ac:dyDescent="0.25">
      <c r="A188" s="104">
        <v>56879</v>
      </c>
      <c r="B188" s="58" t="s">
        <v>7</v>
      </c>
      <c r="C188" s="58" t="s">
        <v>1303</v>
      </c>
      <c r="D188" s="105">
        <v>527</v>
      </c>
      <c r="E188" s="104"/>
      <c r="F188" s="58" t="s">
        <v>1304</v>
      </c>
      <c r="G188" s="58" t="s">
        <v>1305</v>
      </c>
      <c r="H188" s="58" t="s">
        <v>669</v>
      </c>
      <c r="I188" s="58" t="s">
        <v>670</v>
      </c>
      <c r="J188" s="58" t="s">
        <v>1306</v>
      </c>
      <c r="K188" s="106"/>
    </row>
    <row r="189" spans="1:11" ht="140.25" x14ac:dyDescent="0.25">
      <c r="A189" s="104">
        <v>56881</v>
      </c>
      <c r="B189" s="58" t="s">
        <v>7</v>
      </c>
      <c r="C189" s="58" t="s">
        <v>1307</v>
      </c>
      <c r="D189" s="105">
        <v>480.2</v>
      </c>
      <c r="E189" s="104"/>
      <c r="F189" s="58" t="s">
        <v>1308</v>
      </c>
      <c r="G189" s="58" t="s">
        <v>1309</v>
      </c>
      <c r="H189" s="58" t="s">
        <v>669</v>
      </c>
      <c r="I189" s="58" t="s">
        <v>670</v>
      </c>
      <c r="J189" s="58" t="s">
        <v>1310</v>
      </c>
      <c r="K189" s="106"/>
    </row>
    <row r="190" spans="1:11" ht="140.25" x14ac:dyDescent="0.25">
      <c r="A190" s="104">
        <v>56882</v>
      </c>
      <c r="B190" s="58" t="s">
        <v>7</v>
      </c>
      <c r="C190" s="58" t="s">
        <v>1311</v>
      </c>
      <c r="D190" s="105">
        <v>1618</v>
      </c>
      <c r="E190" s="104"/>
      <c r="F190" s="58" t="s">
        <v>1312</v>
      </c>
      <c r="G190" s="58" t="s">
        <v>1313</v>
      </c>
      <c r="H190" s="58" t="s">
        <v>669</v>
      </c>
      <c r="I190" s="58" t="s">
        <v>670</v>
      </c>
      <c r="J190" s="58" t="s">
        <v>1314</v>
      </c>
      <c r="K190" s="106"/>
    </row>
    <row r="191" spans="1:11" ht="140.25" x14ac:dyDescent="0.25">
      <c r="A191" s="104">
        <v>56885</v>
      </c>
      <c r="B191" s="58" t="s">
        <v>7</v>
      </c>
      <c r="C191" s="58" t="s">
        <v>1315</v>
      </c>
      <c r="D191" s="105">
        <v>878</v>
      </c>
      <c r="E191" s="104"/>
      <c r="F191" s="58" t="s">
        <v>1316</v>
      </c>
      <c r="G191" s="58" t="s">
        <v>1317</v>
      </c>
      <c r="H191" s="58" t="s">
        <v>669</v>
      </c>
      <c r="I191" s="58" t="s">
        <v>670</v>
      </c>
      <c r="J191" s="58" t="s">
        <v>1318</v>
      </c>
      <c r="K191" s="106"/>
    </row>
    <row r="192" spans="1:11" ht="140.25" x14ac:dyDescent="0.25">
      <c r="A192" s="104">
        <v>56887</v>
      </c>
      <c r="B192" s="58" t="s">
        <v>7</v>
      </c>
      <c r="C192" s="58" t="s">
        <v>1319</v>
      </c>
      <c r="D192" s="105">
        <v>797</v>
      </c>
      <c r="E192" s="104"/>
      <c r="F192" s="58" t="s">
        <v>1320</v>
      </c>
      <c r="G192" s="58" t="s">
        <v>1321</v>
      </c>
      <c r="H192" s="58" t="s">
        <v>669</v>
      </c>
      <c r="I192" s="58" t="s">
        <v>670</v>
      </c>
      <c r="J192" s="58" t="s">
        <v>1322</v>
      </c>
      <c r="K192" s="106"/>
    </row>
    <row r="193" spans="1:11" ht="140.25" x14ac:dyDescent="0.25">
      <c r="A193" s="104">
        <v>56888</v>
      </c>
      <c r="B193" s="58" t="s">
        <v>7</v>
      </c>
      <c r="C193" s="58" t="s">
        <v>1323</v>
      </c>
      <c r="D193" s="105">
        <v>2034</v>
      </c>
      <c r="E193" s="104"/>
      <c r="F193" s="58" t="s">
        <v>1324</v>
      </c>
      <c r="G193" s="58" t="s">
        <v>1325</v>
      </c>
      <c r="H193" s="58" t="s">
        <v>669</v>
      </c>
      <c r="I193" s="58" t="s">
        <v>670</v>
      </c>
      <c r="J193" s="58" t="s">
        <v>1326</v>
      </c>
      <c r="K193" s="106"/>
    </row>
    <row r="194" spans="1:11" ht="153" x14ac:dyDescent="0.25">
      <c r="A194" s="104">
        <v>56889</v>
      </c>
      <c r="B194" s="58" t="s">
        <v>7</v>
      </c>
      <c r="C194" s="58" t="s">
        <v>1327</v>
      </c>
      <c r="D194" s="105">
        <v>491.5</v>
      </c>
      <c r="E194" s="104"/>
      <c r="F194" s="58" t="s">
        <v>1328</v>
      </c>
      <c r="G194" s="58" t="s">
        <v>1329</v>
      </c>
      <c r="H194" s="58" t="s">
        <v>669</v>
      </c>
      <c r="I194" s="58" t="s">
        <v>670</v>
      </c>
      <c r="J194" s="58" t="s">
        <v>1330</v>
      </c>
      <c r="K194" s="106"/>
    </row>
    <row r="195" spans="1:11" ht="140.25" x14ac:dyDescent="0.25">
      <c r="A195" s="104">
        <v>56890</v>
      </c>
      <c r="B195" s="58" t="s">
        <v>7</v>
      </c>
      <c r="C195" s="58" t="s">
        <v>1331</v>
      </c>
      <c r="D195" s="105">
        <v>420</v>
      </c>
      <c r="E195" s="104"/>
      <c r="F195" s="58" t="s">
        <v>1332</v>
      </c>
      <c r="G195" s="58" t="s">
        <v>1333</v>
      </c>
      <c r="H195" s="58" t="s">
        <v>669</v>
      </c>
      <c r="I195" s="58" t="s">
        <v>670</v>
      </c>
      <c r="J195" s="58" t="s">
        <v>1334</v>
      </c>
      <c r="K195" s="106"/>
    </row>
    <row r="196" spans="1:11" ht="140.25" x14ac:dyDescent="0.25">
      <c r="A196" s="104">
        <v>56891</v>
      </c>
      <c r="B196" s="58" t="s">
        <v>7</v>
      </c>
      <c r="C196" s="58" t="s">
        <v>1335</v>
      </c>
      <c r="D196" s="105">
        <v>438.8</v>
      </c>
      <c r="E196" s="104"/>
      <c r="F196" s="58" t="s">
        <v>1336</v>
      </c>
      <c r="G196" s="58" t="s">
        <v>1337</v>
      </c>
      <c r="H196" s="58" t="s">
        <v>669</v>
      </c>
      <c r="I196" s="58" t="s">
        <v>670</v>
      </c>
      <c r="J196" s="58" t="s">
        <v>1338</v>
      </c>
      <c r="K196" s="106"/>
    </row>
    <row r="197" spans="1:11" ht="127.5" x14ac:dyDescent="0.25">
      <c r="A197" s="104">
        <v>56892</v>
      </c>
      <c r="B197" s="58" t="s">
        <v>7</v>
      </c>
      <c r="C197" s="58" t="s">
        <v>1339</v>
      </c>
      <c r="D197" s="105">
        <v>720</v>
      </c>
      <c r="E197" s="104"/>
      <c r="F197" s="58" t="s">
        <v>1340</v>
      </c>
      <c r="G197" s="58" t="s">
        <v>1341</v>
      </c>
      <c r="H197" s="58" t="s">
        <v>669</v>
      </c>
      <c r="I197" s="58" t="s">
        <v>670</v>
      </c>
      <c r="J197" s="58" t="s">
        <v>1342</v>
      </c>
      <c r="K197" s="106"/>
    </row>
    <row r="198" spans="1:11" ht="140.25" x14ac:dyDescent="0.25">
      <c r="A198" s="104">
        <v>56893</v>
      </c>
      <c r="B198" s="58" t="s">
        <v>7</v>
      </c>
      <c r="C198" s="58" t="s">
        <v>1343</v>
      </c>
      <c r="D198" s="105">
        <v>258</v>
      </c>
      <c r="E198" s="104"/>
      <c r="F198" s="58" t="s">
        <v>1344</v>
      </c>
      <c r="G198" s="58" t="s">
        <v>1345</v>
      </c>
      <c r="H198" s="58" t="s">
        <v>669</v>
      </c>
      <c r="I198" s="58" t="s">
        <v>670</v>
      </c>
      <c r="J198" s="58" t="s">
        <v>1346</v>
      </c>
      <c r="K198" s="106"/>
    </row>
    <row r="199" spans="1:11" ht="140.25" x14ac:dyDescent="0.25">
      <c r="A199" s="104">
        <v>56894</v>
      </c>
      <c r="B199" s="58" t="s">
        <v>7</v>
      </c>
      <c r="C199" s="58" t="s">
        <v>1347</v>
      </c>
      <c r="D199" s="105">
        <v>580</v>
      </c>
      <c r="E199" s="104"/>
      <c r="F199" s="58" t="s">
        <v>1348</v>
      </c>
      <c r="G199" s="58" t="s">
        <v>1349</v>
      </c>
      <c r="H199" s="58" t="s">
        <v>669</v>
      </c>
      <c r="I199" s="58" t="s">
        <v>670</v>
      </c>
      <c r="J199" s="58" t="s">
        <v>1350</v>
      </c>
      <c r="K199" s="106"/>
    </row>
    <row r="200" spans="1:11" ht="140.25" x14ac:dyDescent="0.25">
      <c r="A200" s="104">
        <v>56895</v>
      </c>
      <c r="B200" s="58" t="s">
        <v>7</v>
      </c>
      <c r="C200" s="58" t="s">
        <v>1351</v>
      </c>
      <c r="D200" s="105">
        <v>562</v>
      </c>
      <c r="E200" s="104"/>
      <c r="F200" s="58" t="s">
        <v>1352</v>
      </c>
      <c r="G200" s="58" t="s">
        <v>1353</v>
      </c>
      <c r="H200" s="58" t="s">
        <v>669</v>
      </c>
      <c r="I200" s="58" t="s">
        <v>670</v>
      </c>
      <c r="J200" s="58" t="s">
        <v>1354</v>
      </c>
      <c r="K200" s="106"/>
    </row>
    <row r="201" spans="1:11" ht="140.25" x14ac:dyDescent="0.25">
      <c r="A201" s="104">
        <v>56896</v>
      </c>
      <c r="B201" s="58" t="s">
        <v>7</v>
      </c>
      <c r="C201" s="58" t="s">
        <v>1355</v>
      </c>
      <c r="D201" s="105">
        <v>589</v>
      </c>
      <c r="E201" s="104"/>
      <c r="F201" s="58" t="s">
        <v>1356</v>
      </c>
      <c r="G201" s="58" t="s">
        <v>1357</v>
      </c>
      <c r="H201" s="58" t="s">
        <v>669</v>
      </c>
      <c r="I201" s="58" t="s">
        <v>670</v>
      </c>
      <c r="J201" s="58" t="s">
        <v>1358</v>
      </c>
      <c r="K201" s="106"/>
    </row>
    <row r="202" spans="1:11" ht="140.25" x14ac:dyDescent="0.25">
      <c r="A202" s="104">
        <v>56897</v>
      </c>
      <c r="B202" s="58" t="s">
        <v>7</v>
      </c>
      <c r="C202" s="58" t="s">
        <v>1359</v>
      </c>
      <c r="D202" s="105">
        <v>569.20000000000005</v>
      </c>
      <c r="E202" s="104"/>
      <c r="F202" s="58" t="s">
        <v>1360</v>
      </c>
      <c r="G202" s="58" t="s">
        <v>1361</v>
      </c>
      <c r="H202" s="58" t="s">
        <v>669</v>
      </c>
      <c r="I202" s="58" t="s">
        <v>670</v>
      </c>
      <c r="J202" s="58" t="s">
        <v>1362</v>
      </c>
      <c r="K202" s="106"/>
    </row>
    <row r="203" spans="1:11" ht="140.25" x14ac:dyDescent="0.25">
      <c r="A203" s="104">
        <v>56898</v>
      </c>
      <c r="B203" s="58" t="s">
        <v>7</v>
      </c>
      <c r="C203" s="58" t="s">
        <v>1363</v>
      </c>
      <c r="D203" s="105">
        <v>1035</v>
      </c>
      <c r="E203" s="104"/>
      <c r="F203" s="58" t="s">
        <v>1364</v>
      </c>
      <c r="G203" s="58" t="s">
        <v>1365</v>
      </c>
      <c r="H203" s="58" t="s">
        <v>669</v>
      </c>
      <c r="I203" s="58" t="s">
        <v>670</v>
      </c>
      <c r="J203" s="58" t="s">
        <v>1366</v>
      </c>
      <c r="K203" s="106"/>
    </row>
    <row r="204" spans="1:11" ht="140.25" x14ac:dyDescent="0.25">
      <c r="A204" s="104">
        <v>56899</v>
      </c>
      <c r="B204" s="58" t="s">
        <v>7</v>
      </c>
      <c r="C204" s="58" t="s">
        <v>1367</v>
      </c>
      <c r="D204" s="105">
        <v>319</v>
      </c>
      <c r="E204" s="104"/>
      <c r="F204" s="58" t="s">
        <v>1368</v>
      </c>
      <c r="G204" s="58" t="s">
        <v>1369</v>
      </c>
      <c r="H204" s="58" t="s">
        <v>669</v>
      </c>
      <c r="I204" s="58" t="s">
        <v>670</v>
      </c>
      <c r="J204" s="58" t="s">
        <v>1370</v>
      </c>
      <c r="K204" s="106"/>
    </row>
    <row r="205" spans="1:11" ht="140.25" x14ac:dyDescent="0.25">
      <c r="A205" s="104">
        <v>56900</v>
      </c>
      <c r="B205" s="58" t="s">
        <v>7</v>
      </c>
      <c r="C205" s="58" t="s">
        <v>1371</v>
      </c>
      <c r="D205" s="105">
        <v>785</v>
      </c>
      <c r="E205" s="104"/>
      <c r="F205" s="58" t="s">
        <v>1372</v>
      </c>
      <c r="G205" s="58" t="s">
        <v>1373</v>
      </c>
      <c r="H205" s="58" t="s">
        <v>669</v>
      </c>
      <c r="I205" s="58" t="s">
        <v>670</v>
      </c>
      <c r="J205" s="58" t="s">
        <v>1374</v>
      </c>
      <c r="K205" s="106"/>
    </row>
    <row r="206" spans="1:11" ht="140.25" x14ac:dyDescent="0.25">
      <c r="A206" s="104">
        <v>56901</v>
      </c>
      <c r="B206" s="58" t="s">
        <v>7</v>
      </c>
      <c r="C206" s="58" t="s">
        <v>1375</v>
      </c>
      <c r="D206" s="105">
        <v>550</v>
      </c>
      <c r="E206" s="104"/>
      <c r="F206" s="58" t="s">
        <v>1376</v>
      </c>
      <c r="G206" s="58" t="s">
        <v>1377</v>
      </c>
      <c r="H206" s="58" t="s">
        <v>669</v>
      </c>
      <c r="I206" s="58" t="s">
        <v>670</v>
      </c>
      <c r="J206" s="58" t="s">
        <v>1378</v>
      </c>
      <c r="K206" s="106"/>
    </row>
    <row r="207" spans="1:11" ht="127.5" x14ac:dyDescent="0.25">
      <c r="A207" s="104">
        <v>56902</v>
      </c>
      <c r="B207" s="58" t="s">
        <v>7</v>
      </c>
      <c r="C207" s="58" t="s">
        <v>1379</v>
      </c>
      <c r="D207" s="105">
        <v>4526</v>
      </c>
      <c r="E207" s="104"/>
      <c r="F207" s="58" t="s">
        <v>1380</v>
      </c>
      <c r="G207" s="58" t="s">
        <v>1381</v>
      </c>
      <c r="H207" s="58" t="s">
        <v>669</v>
      </c>
      <c r="I207" s="58" t="s">
        <v>670</v>
      </c>
      <c r="J207" s="58" t="s">
        <v>1382</v>
      </c>
      <c r="K207" s="106"/>
    </row>
    <row r="208" spans="1:11" ht="140.25" x14ac:dyDescent="0.25">
      <c r="A208" s="104">
        <v>56903</v>
      </c>
      <c r="B208" s="58" t="s">
        <v>7</v>
      </c>
      <c r="C208" s="58" t="s">
        <v>1383</v>
      </c>
      <c r="D208" s="105">
        <v>371</v>
      </c>
      <c r="E208" s="104"/>
      <c r="F208" s="58" t="s">
        <v>1384</v>
      </c>
      <c r="G208" s="58" t="s">
        <v>1385</v>
      </c>
      <c r="H208" s="58" t="s">
        <v>669</v>
      </c>
      <c r="I208" s="58" t="s">
        <v>670</v>
      </c>
      <c r="J208" s="58" t="s">
        <v>1386</v>
      </c>
      <c r="K208" s="106"/>
    </row>
    <row r="209" spans="1:11" ht="140.25" x14ac:dyDescent="0.25">
      <c r="A209" s="104">
        <v>56904</v>
      </c>
      <c r="B209" s="58" t="s">
        <v>7</v>
      </c>
      <c r="C209" s="58" t="s">
        <v>1387</v>
      </c>
      <c r="D209" s="105">
        <v>349.1</v>
      </c>
      <c r="E209" s="104"/>
      <c r="F209" s="58" t="s">
        <v>1388</v>
      </c>
      <c r="G209" s="58" t="s">
        <v>1389</v>
      </c>
      <c r="H209" s="58" t="s">
        <v>669</v>
      </c>
      <c r="I209" s="58" t="s">
        <v>670</v>
      </c>
      <c r="J209" s="58" t="s">
        <v>1390</v>
      </c>
      <c r="K209" s="106"/>
    </row>
    <row r="210" spans="1:11" ht="140.25" x14ac:dyDescent="0.25">
      <c r="A210" s="104">
        <v>56906</v>
      </c>
      <c r="B210" s="58" t="s">
        <v>7</v>
      </c>
      <c r="C210" s="58" t="s">
        <v>1391</v>
      </c>
      <c r="D210" s="105">
        <v>1488.5</v>
      </c>
      <c r="E210" s="104"/>
      <c r="F210" s="58" t="s">
        <v>1392</v>
      </c>
      <c r="G210" s="58" t="s">
        <v>1393</v>
      </c>
      <c r="H210" s="58" t="s">
        <v>669</v>
      </c>
      <c r="I210" s="58" t="s">
        <v>670</v>
      </c>
      <c r="J210" s="58" t="s">
        <v>1394</v>
      </c>
      <c r="K210" s="106"/>
    </row>
    <row r="211" spans="1:11" ht="140.25" x14ac:dyDescent="0.25">
      <c r="A211" s="104">
        <v>56907</v>
      </c>
      <c r="B211" s="58" t="s">
        <v>7</v>
      </c>
      <c r="C211" s="58" t="s">
        <v>1395</v>
      </c>
      <c r="D211" s="105">
        <v>135</v>
      </c>
      <c r="E211" s="104"/>
      <c r="F211" s="58" t="s">
        <v>1396</v>
      </c>
      <c r="G211" s="58" t="s">
        <v>1397</v>
      </c>
      <c r="H211" s="58" t="s">
        <v>669</v>
      </c>
      <c r="I211" s="58" t="s">
        <v>670</v>
      </c>
      <c r="J211" s="58" t="s">
        <v>1398</v>
      </c>
      <c r="K211" s="106"/>
    </row>
    <row r="212" spans="1:11" ht="140.25" x14ac:dyDescent="0.25">
      <c r="A212" s="104">
        <v>56908</v>
      </c>
      <c r="B212" s="58" t="s">
        <v>7</v>
      </c>
      <c r="C212" s="58" t="s">
        <v>1399</v>
      </c>
      <c r="D212" s="105">
        <v>491.6</v>
      </c>
      <c r="E212" s="104"/>
      <c r="F212" s="58" t="s">
        <v>1400</v>
      </c>
      <c r="G212" s="58" t="s">
        <v>1401</v>
      </c>
      <c r="H212" s="58" t="s">
        <v>669</v>
      </c>
      <c r="I212" s="58" t="s">
        <v>670</v>
      </c>
      <c r="J212" s="58" t="s">
        <v>1402</v>
      </c>
      <c r="K212" s="106"/>
    </row>
    <row r="213" spans="1:11" ht="178.5" x14ac:dyDescent="0.25">
      <c r="A213" s="104">
        <v>56948</v>
      </c>
      <c r="B213" s="58" t="s">
        <v>7</v>
      </c>
      <c r="C213" s="58" t="s">
        <v>1403</v>
      </c>
      <c r="D213" s="105">
        <v>1850</v>
      </c>
      <c r="E213" s="104"/>
      <c r="F213" s="58" t="s">
        <v>1404</v>
      </c>
      <c r="G213" s="58" t="s">
        <v>1405</v>
      </c>
      <c r="H213" s="58" t="s">
        <v>669</v>
      </c>
      <c r="I213" s="58" t="s">
        <v>670</v>
      </c>
      <c r="J213" s="58" t="s">
        <v>1406</v>
      </c>
      <c r="K213" s="106"/>
    </row>
    <row r="214" spans="1:11" ht="153" x14ac:dyDescent="0.25">
      <c r="A214" s="104">
        <v>56961</v>
      </c>
      <c r="B214" s="58" t="s">
        <v>7</v>
      </c>
      <c r="C214" s="58" t="s">
        <v>1407</v>
      </c>
      <c r="D214" s="105">
        <v>784.5</v>
      </c>
      <c r="E214" s="104"/>
      <c r="F214" s="58" t="s">
        <v>1408</v>
      </c>
      <c r="G214" s="58" t="s">
        <v>1409</v>
      </c>
      <c r="H214" s="58" t="s">
        <v>669</v>
      </c>
      <c r="I214" s="58" t="s">
        <v>670</v>
      </c>
      <c r="J214" s="58" t="s">
        <v>1410</v>
      </c>
      <c r="K214" s="106"/>
    </row>
    <row r="215" spans="1:11" ht="127.5" x14ac:dyDescent="0.25">
      <c r="A215" s="104">
        <v>56962</v>
      </c>
      <c r="B215" s="58" t="s">
        <v>7</v>
      </c>
      <c r="C215" s="58" t="s">
        <v>1411</v>
      </c>
      <c r="D215" s="105">
        <v>802</v>
      </c>
      <c r="E215" s="104"/>
      <c r="F215" s="58" t="s">
        <v>1412</v>
      </c>
      <c r="G215" s="58" t="s">
        <v>1413</v>
      </c>
      <c r="H215" s="58" t="s">
        <v>669</v>
      </c>
      <c r="I215" s="58" t="s">
        <v>670</v>
      </c>
      <c r="J215" s="58" t="s">
        <v>1414</v>
      </c>
      <c r="K215" s="106"/>
    </row>
    <row r="216" spans="1:11" ht="140.25" x14ac:dyDescent="0.25">
      <c r="A216" s="104">
        <v>56963</v>
      </c>
      <c r="B216" s="58" t="s">
        <v>7</v>
      </c>
      <c r="C216" s="58" t="s">
        <v>1415</v>
      </c>
      <c r="D216" s="105">
        <v>921</v>
      </c>
      <c r="E216" s="104"/>
      <c r="F216" s="58" t="s">
        <v>1416</v>
      </c>
      <c r="G216" s="58" t="s">
        <v>1417</v>
      </c>
      <c r="H216" s="58" t="s">
        <v>669</v>
      </c>
      <c r="I216" s="58" t="s">
        <v>670</v>
      </c>
      <c r="J216" s="58" t="s">
        <v>1418</v>
      </c>
      <c r="K216" s="106"/>
    </row>
    <row r="217" spans="1:11" ht="140.25" x14ac:dyDescent="0.25">
      <c r="A217" s="104">
        <v>56964</v>
      </c>
      <c r="B217" s="58" t="s">
        <v>7</v>
      </c>
      <c r="C217" s="58" t="s">
        <v>1419</v>
      </c>
      <c r="D217" s="105">
        <v>270</v>
      </c>
      <c r="E217" s="104"/>
      <c r="F217" s="58" t="s">
        <v>1420</v>
      </c>
      <c r="G217" s="58" t="s">
        <v>1421</v>
      </c>
      <c r="H217" s="58" t="s">
        <v>669</v>
      </c>
      <c r="I217" s="58" t="s">
        <v>670</v>
      </c>
      <c r="J217" s="58" t="s">
        <v>1422</v>
      </c>
      <c r="K217" s="106"/>
    </row>
    <row r="218" spans="1:11" ht="140.25" x14ac:dyDescent="0.25">
      <c r="A218" s="104">
        <v>56965</v>
      </c>
      <c r="B218" s="58" t="s">
        <v>7</v>
      </c>
      <c r="C218" s="58" t="s">
        <v>1423</v>
      </c>
      <c r="D218" s="105">
        <v>1167</v>
      </c>
      <c r="E218" s="104"/>
      <c r="F218" s="58" t="s">
        <v>1424</v>
      </c>
      <c r="G218" s="58" t="s">
        <v>1425</v>
      </c>
      <c r="H218" s="58" t="s">
        <v>669</v>
      </c>
      <c r="I218" s="58" t="s">
        <v>670</v>
      </c>
      <c r="J218" s="58" t="s">
        <v>1426</v>
      </c>
      <c r="K218" s="106"/>
    </row>
    <row r="219" spans="1:11" ht="140.25" x14ac:dyDescent="0.25">
      <c r="A219" s="104">
        <v>56966</v>
      </c>
      <c r="B219" s="58" t="s">
        <v>7</v>
      </c>
      <c r="C219" s="58" t="s">
        <v>1427</v>
      </c>
      <c r="D219" s="105">
        <v>822</v>
      </c>
      <c r="E219" s="104"/>
      <c r="F219" s="58" t="s">
        <v>1428</v>
      </c>
      <c r="G219" s="58" t="s">
        <v>1429</v>
      </c>
      <c r="H219" s="58" t="s">
        <v>669</v>
      </c>
      <c r="I219" s="58" t="s">
        <v>670</v>
      </c>
      <c r="J219" s="58" t="s">
        <v>1430</v>
      </c>
      <c r="K219" s="106"/>
    </row>
    <row r="220" spans="1:11" ht="140.25" x14ac:dyDescent="0.25">
      <c r="A220" s="104">
        <v>56967</v>
      </c>
      <c r="B220" s="58" t="s">
        <v>7</v>
      </c>
      <c r="C220" s="58" t="s">
        <v>1431</v>
      </c>
      <c r="D220" s="105">
        <v>280</v>
      </c>
      <c r="E220" s="104"/>
      <c r="F220" s="58" t="s">
        <v>1432</v>
      </c>
      <c r="G220" s="58" t="s">
        <v>1433</v>
      </c>
      <c r="H220" s="58" t="s">
        <v>669</v>
      </c>
      <c r="I220" s="58" t="s">
        <v>670</v>
      </c>
      <c r="J220" s="58" t="s">
        <v>1434</v>
      </c>
      <c r="K220" s="106"/>
    </row>
    <row r="221" spans="1:11" ht="140.25" x14ac:dyDescent="0.25">
      <c r="A221" s="104">
        <v>56968</v>
      </c>
      <c r="B221" s="58" t="s">
        <v>7</v>
      </c>
      <c r="C221" s="58" t="s">
        <v>1435</v>
      </c>
      <c r="D221" s="105">
        <v>1473.5</v>
      </c>
      <c r="E221" s="104"/>
      <c r="F221" s="58" t="s">
        <v>1436</v>
      </c>
      <c r="G221" s="58" t="s">
        <v>1437</v>
      </c>
      <c r="H221" s="58" t="s">
        <v>669</v>
      </c>
      <c r="I221" s="58" t="s">
        <v>670</v>
      </c>
      <c r="J221" s="58" t="s">
        <v>1438</v>
      </c>
      <c r="K221" s="106"/>
    </row>
    <row r="222" spans="1:11" ht="140.25" x14ac:dyDescent="0.25">
      <c r="A222" s="104">
        <v>56969</v>
      </c>
      <c r="B222" s="58" t="s">
        <v>7</v>
      </c>
      <c r="C222" s="58" t="s">
        <v>1439</v>
      </c>
      <c r="D222" s="105">
        <v>870</v>
      </c>
      <c r="E222" s="104"/>
      <c r="F222" s="58" t="s">
        <v>1440</v>
      </c>
      <c r="G222" s="58" t="s">
        <v>1441</v>
      </c>
      <c r="H222" s="58" t="s">
        <v>669</v>
      </c>
      <c r="I222" s="58" t="s">
        <v>670</v>
      </c>
      <c r="J222" s="58" t="s">
        <v>1442</v>
      </c>
      <c r="K222" s="106"/>
    </row>
    <row r="223" spans="1:11" ht="140.25" x14ac:dyDescent="0.25">
      <c r="A223" s="104">
        <v>56970</v>
      </c>
      <c r="B223" s="58" t="s">
        <v>7</v>
      </c>
      <c r="C223" s="58" t="s">
        <v>1443</v>
      </c>
      <c r="D223" s="105">
        <v>300</v>
      </c>
      <c r="E223" s="104"/>
      <c r="F223" s="58" t="s">
        <v>1444</v>
      </c>
      <c r="G223" s="58" t="s">
        <v>1445</v>
      </c>
      <c r="H223" s="58" t="s">
        <v>669</v>
      </c>
      <c r="I223" s="58" t="s">
        <v>670</v>
      </c>
      <c r="J223" s="58" t="s">
        <v>1446</v>
      </c>
      <c r="K223" s="106"/>
    </row>
    <row r="224" spans="1:11" ht="140.25" x14ac:dyDescent="0.25">
      <c r="A224" s="104">
        <v>56971</v>
      </c>
      <c r="B224" s="58" t="s">
        <v>7</v>
      </c>
      <c r="C224" s="58" t="s">
        <v>1447</v>
      </c>
      <c r="D224" s="105">
        <v>900</v>
      </c>
      <c r="E224" s="104"/>
      <c r="F224" s="58" t="s">
        <v>1448</v>
      </c>
      <c r="G224" s="58" t="s">
        <v>1449</v>
      </c>
      <c r="H224" s="58" t="s">
        <v>669</v>
      </c>
      <c r="I224" s="58" t="s">
        <v>670</v>
      </c>
      <c r="J224" s="58" t="s">
        <v>1450</v>
      </c>
      <c r="K224" s="106"/>
    </row>
    <row r="225" spans="1:11" ht="140.25" x14ac:dyDescent="0.25">
      <c r="A225" s="104">
        <v>56983</v>
      </c>
      <c r="B225" s="58" t="s">
        <v>7</v>
      </c>
      <c r="C225" s="58" t="s">
        <v>1451</v>
      </c>
      <c r="D225" s="105">
        <v>260</v>
      </c>
      <c r="E225" s="104"/>
      <c r="F225" s="58" t="s">
        <v>1452</v>
      </c>
      <c r="G225" s="58" t="s">
        <v>1453</v>
      </c>
      <c r="H225" s="58" t="s">
        <v>669</v>
      </c>
      <c r="I225" s="58" t="s">
        <v>670</v>
      </c>
      <c r="J225" s="58" t="s">
        <v>1454</v>
      </c>
      <c r="K225" s="106"/>
    </row>
    <row r="226" spans="1:11" ht="140.25" x14ac:dyDescent="0.25">
      <c r="A226" s="104">
        <v>56984</v>
      </c>
      <c r="B226" s="58" t="s">
        <v>7</v>
      </c>
      <c r="C226" s="58" t="s">
        <v>1455</v>
      </c>
      <c r="D226" s="105">
        <v>182</v>
      </c>
      <c r="E226" s="104"/>
      <c r="F226" s="58" t="s">
        <v>1456</v>
      </c>
      <c r="G226" s="58" t="s">
        <v>1457</v>
      </c>
      <c r="H226" s="58" t="s">
        <v>669</v>
      </c>
      <c r="I226" s="58" t="s">
        <v>670</v>
      </c>
      <c r="J226" s="58" t="s">
        <v>1458</v>
      </c>
      <c r="K226" s="106"/>
    </row>
    <row r="227" spans="1:11" ht="140.25" x14ac:dyDescent="0.25">
      <c r="A227" s="104">
        <v>56985</v>
      </c>
      <c r="B227" s="58" t="s">
        <v>7</v>
      </c>
      <c r="C227" s="58" t="s">
        <v>1459</v>
      </c>
      <c r="D227" s="105">
        <v>689.6</v>
      </c>
      <c r="E227" s="104"/>
      <c r="F227" s="58" t="s">
        <v>1460</v>
      </c>
      <c r="G227" s="58" t="s">
        <v>1461</v>
      </c>
      <c r="H227" s="58" t="s">
        <v>669</v>
      </c>
      <c r="I227" s="58" t="s">
        <v>670</v>
      </c>
      <c r="J227" s="58" t="s">
        <v>1462</v>
      </c>
      <c r="K227" s="106"/>
    </row>
    <row r="228" spans="1:11" ht="140.25" x14ac:dyDescent="0.25">
      <c r="A228" s="104">
        <v>56986</v>
      </c>
      <c r="B228" s="58" t="s">
        <v>7</v>
      </c>
      <c r="C228" s="58" t="s">
        <v>1463</v>
      </c>
      <c r="D228" s="105">
        <v>212.5</v>
      </c>
      <c r="E228" s="104"/>
      <c r="F228" s="58" t="s">
        <v>1464</v>
      </c>
      <c r="G228" s="58" t="s">
        <v>1465</v>
      </c>
      <c r="H228" s="58" t="s">
        <v>669</v>
      </c>
      <c r="I228" s="58" t="s">
        <v>670</v>
      </c>
      <c r="J228" s="58" t="s">
        <v>1466</v>
      </c>
      <c r="K228" s="106"/>
    </row>
    <row r="229" spans="1:11" ht="127.5" x14ac:dyDescent="0.25">
      <c r="A229" s="104">
        <v>56987</v>
      </c>
      <c r="B229" s="58" t="s">
        <v>7</v>
      </c>
      <c r="C229" s="58" t="s">
        <v>1467</v>
      </c>
      <c r="D229" s="105">
        <v>1239</v>
      </c>
      <c r="E229" s="104"/>
      <c r="F229" s="58" t="s">
        <v>1468</v>
      </c>
      <c r="G229" s="58" t="s">
        <v>1469</v>
      </c>
      <c r="H229" s="58" t="s">
        <v>669</v>
      </c>
      <c r="I229" s="58" t="s">
        <v>670</v>
      </c>
      <c r="J229" s="58" t="s">
        <v>1470</v>
      </c>
      <c r="K229" s="106"/>
    </row>
    <row r="230" spans="1:11" ht="140.25" x14ac:dyDescent="0.25">
      <c r="A230" s="104">
        <v>56988</v>
      </c>
      <c r="B230" s="58" t="s">
        <v>7</v>
      </c>
      <c r="C230" s="58" t="s">
        <v>1471</v>
      </c>
      <c r="D230" s="105">
        <v>1639</v>
      </c>
      <c r="E230" s="104"/>
      <c r="F230" s="58" t="s">
        <v>1472</v>
      </c>
      <c r="G230" s="58" t="s">
        <v>1473</v>
      </c>
      <c r="H230" s="58" t="s">
        <v>669</v>
      </c>
      <c r="I230" s="58" t="s">
        <v>670</v>
      </c>
      <c r="J230" s="58" t="s">
        <v>1474</v>
      </c>
      <c r="K230" s="106"/>
    </row>
    <row r="231" spans="1:11" ht="127.5" x14ac:dyDescent="0.25">
      <c r="A231" s="104">
        <v>56989</v>
      </c>
      <c r="B231" s="58" t="s">
        <v>7</v>
      </c>
      <c r="C231" s="58" t="s">
        <v>1475</v>
      </c>
      <c r="D231" s="105">
        <v>697.5</v>
      </c>
      <c r="E231" s="104"/>
      <c r="F231" s="58" t="s">
        <v>1476</v>
      </c>
      <c r="G231" s="58" t="s">
        <v>1477</v>
      </c>
      <c r="H231" s="58" t="s">
        <v>669</v>
      </c>
      <c r="I231" s="58" t="s">
        <v>670</v>
      </c>
      <c r="J231" s="58" t="s">
        <v>1478</v>
      </c>
      <c r="K231" s="106"/>
    </row>
    <row r="232" spans="1:11" ht="127.5" x14ac:dyDescent="0.25">
      <c r="A232" s="104">
        <v>56990</v>
      </c>
      <c r="B232" s="58" t="s">
        <v>7</v>
      </c>
      <c r="C232" s="58" t="s">
        <v>1479</v>
      </c>
      <c r="D232" s="105">
        <v>79</v>
      </c>
      <c r="E232" s="104"/>
      <c r="F232" s="58" t="s">
        <v>1480</v>
      </c>
      <c r="G232" s="58" t="s">
        <v>1481</v>
      </c>
      <c r="H232" s="58" t="s">
        <v>669</v>
      </c>
      <c r="I232" s="58" t="s">
        <v>670</v>
      </c>
      <c r="J232" s="58" t="s">
        <v>1482</v>
      </c>
      <c r="K232" s="106"/>
    </row>
    <row r="233" spans="1:11" ht="140.25" x14ac:dyDescent="0.25">
      <c r="A233" s="104">
        <v>56991</v>
      </c>
      <c r="B233" s="58" t="s">
        <v>7</v>
      </c>
      <c r="C233" s="58" t="s">
        <v>1483</v>
      </c>
      <c r="D233" s="105">
        <v>405.5</v>
      </c>
      <c r="E233" s="104"/>
      <c r="F233" s="58" t="s">
        <v>1484</v>
      </c>
      <c r="G233" s="58" t="s">
        <v>1485</v>
      </c>
      <c r="H233" s="58" t="s">
        <v>669</v>
      </c>
      <c r="I233" s="58" t="s">
        <v>670</v>
      </c>
      <c r="J233" s="58" t="s">
        <v>1486</v>
      </c>
      <c r="K233" s="106"/>
    </row>
    <row r="234" spans="1:11" ht="140.25" x14ac:dyDescent="0.25">
      <c r="A234" s="104">
        <v>56992</v>
      </c>
      <c r="B234" s="58" t="s">
        <v>7</v>
      </c>
      <c r="C234" s="58" t="s">
        <v>1487</v>
      </c>
      <c r="D234" s="105">
        <v>456.4</v>
      </c>
      <c r="E234" s="104"/>
      <c r="F234" s="58" t="s">
        <v>1488</v>
      </c>
      <c r="G234" s="58" t="s">
        <v>1489</v>
      </c>
      <c r="H234" s="58" t="s">
        <v>669</v>
      </c>
      <c r="I234" s="58" t="s">
        <v>670</v>
      </c>
      <c r="J234" s="58" t="s">
        <v>1490</v>
      </c>
      <c r="K234" s="106"/>
    </row>
    <row r="235" spans="1:11" ht="127.5" x14ac:dyDescent="0.25">
      <c r="A235" s="104">
        <v>56994</v>
      </c>
      <c r="B235" s="58" t="s">
        <v>7</v>
      </c>
      <c r="C235" s="58" t="s">
        <v>1491</v>
      </c>
      <c r="D235" s="105">
        <v>1715</v>
      </c>
      <c r="E235" s="104"/>
      <c r="F235" s="58" t="s">
        <v>1492</v>
      </c>
      <c r="G235" s="58" t="s">
        <v>1493</v>
      </c>
      <c r="H235" s="58" t="s">
        <v>669</v>
      </c>
      <c r="I235" s="58" t="s">
        <v>670</v>
      </c>
      <c r="J235" s="58" t="s">
        <v>1494</v>
      </c>
      <c r="K235" s="106"/>
    </row>
    <row r="236" spans="1:11" ht="153" x14ac:dyDescent="0.25">
      <c r="A236" s="104">
        <v>56995</v>
      </c>
      <c r="B236" s="58" t="s">
        <v>7</v>
      </c>
      <c r="C236" s="58" t="s">
        <v>886</v>
      </c>
      <c r="D236" s="105">
        <v>997</v>
      </c>
      <c r="E236" s="104"/>
      <c r="F236" s="58" t="s">
        <v>1495</v>
      </c>
      <c r="G236" s="58" t="s">
        <v>1496</v>
      </c>
      <c r="H236" s="58" t="s">
        <v>669</v>
      </c>
      <c r="I236" s="58" t="s">
        <v>670</v>
      </c>
      <c r="J236" s="58" t="s">
        <v>1497</v>
      </c>
      <c r="K236" s="106"/>
    </row>
    <row r="237" spans="1:11" ht="140.25" x14ac:dyDescent="0.25">
      <c r="A237" s="104">
        <v>56996</v>
      </c>
      <c r="B237" s="58" t="s">
        <v>7</v>
      </c>
      <c r="C237" s="58" t="s">
        <v>1498</v>
      </c>
      <c r="D237" s="105">
        <v>774</v>
      </c>
      <c r="E237" s="104"/>
      <c r="F237" s="58" t="s">
        <v>1499</v>
      </c>
      <c r="G237" s="58" t="s">
        <v>1500</v>
      </c>
      <c r="H237" s="58" t="s">
        <v>669</v>
      </c>
      <c r="I237" s="58" t="s">
        <v>670</v>
      </c>
      <c r="J237" s="58" t="s">
        <v>1501</v>
      </c>
      <c r="K237" s="106"/>
    </row>
    <row r="238" spans="1:11" ht="127.5" x14ac:dyDescent="0.25">
      <c r="A238" s="104">
        <v>56997</v>
      </c>
      <c r="B238" s="58" t="s">
        <v>7</v>
      </c>
      <c r="C238" s="58" t="s">
        <v>1502</v>
      </c>
      <c r="D238" s="105">
        <v>213</v>
      </c>
      <c r="E238" s="104"/>
      <c r="F238" s="58" t="s">
        <v>1503</v>
      </c>
      <c r="G238" s="58" t="s">
        <v>1504</v>
      </c>
      <c r="H238" s="58" t="s">
        <v>669</v>
      </c>
      <c r="I238" s="58" t="s">
        <v>670</v>
      </c>
      <c r="J238" s="58" t="s">
        <v>1505</v>
      </c>
      <c r="K238" s="106"/>
    </row>
    <row r="239" spans="1:11" ht="140.25" x14ac:dyDescent="0.25">
      <c r="A239" s="104">
        <v>56998</v>
      </c>
      <c r="B239" s="58" t="s">
        <v>7</v>
      </c>
      <c r="C239" s="58" t="s">
        <v>1506</v>
      </c>
      <c r="D239" s="105">
        <v>209.4</v>
      </c>
      <c r="E239" s="104"/>
      <c r="F239" s="58" t="s">
        <v>1507</v>
      </c>
      <c r="G239" s="58" t="s">
        <v>1508</v>
      </c>
      <c r="H239" s="58" t="s">
        <v>669</v>
      </c>
      <c r="I239" s="58" t="s">
        <v>670</v>
      </c>
      <c r="J239" s="58" t="s">
        <v>1509</v>
      </c>
      <c r="K239" s="106"/>
    </row>
    <row r="240" spans="1:11" ht="140.25" x14ac:dyDescent="0.25">
      <c r="A240" s="104">
        <v>56999</v>
      </c>
      <c r="B240" s="58" t="s">
        <v>7</v>
      </c>
      <c r="C240" s="58" t="s">
        <v>1510</v>
      </c>
      <c r="D240" s="105">
        <v>797.1</v>
      </c>
      <c r="E240" s="104"/>
      <c r="F240" s="58" t="s">
        <v>1511</v>
      </c>
      <c r="G240" s="58" t="s">
        <v>1512</v>
      </c>
      <c r="H240" s="58" t="s">
        <v>669</v>
      </c>
      <c r="I240" s="58" t="s">
        <v>670</v>
      </c>
      <c r="J240" s="58" t="s">
        <v>1513</v>
      </c>
      <c r="K240" s="106"/>
    </row>
    <row r="241" spans="1:11" ht="140.25" x14ac:dyDescent="0.25">
      <c r="A241" s="104">
        <v>57000</v>
      </c>
      <c r="B241" s="58" t="s">
        <v>7</v>
      </c>
      <c r="C241" s="58" t="s">
        <v>1514</v>
      </c>
      <c r="D241" s="105">
        <v>416</v>
      </c>
      <c r="E241" s="104"/>
      <c r="F241" s="58" t="s">
        <v>1515</v>
      </c>
      <c r="G241" s="58" t="s">
        <v>1516</v>
      </c>
      <c r="H241" s="58" t="s">
        <v>669</v>
      </c>
      <c r="I241" s="58" t="s">
        <v>670</v>
      </c>
      <c r="J241" s="58" t="s">
        <v>1517</v>
      </c>
      <c r="K241" s="106"/>
    </row>
    <row r="242" spans="1:11" ht="140.25" x14ac:dyDescent="0.25">
      <c r="A242" s="104">
        <v>57001</v>
      </c>
      <c r="B242" s="58" t="s">
        <v>7</v>
      </c>
      <c r="C242" s="58" t="s">
        <v>1518</v>
      </c>
      <c r="D242" s="105">
        <v>2068.5</v>
      </c>
      <c r="E242" s="104"/>
      <c r="F242" s="58" t="s">
        <v>1519</v>
      </c>
      <c r="G242" s="58" t="s">
        <v>1520</v>
      </c>
      <c r="H242" s="58" t="s">
        <v>669</v>
      </c>
      <c r="I242" s="58" t="s">
        <v>670</v>
      </c>
      <c r="J242" s="58" t="s">
        <v>1521</v>
      </c>
      <c r="K242" s="106"/>
    </row>
    <row r="243" spans="1:11" ht="140.25" x14ac:dyDescent="0.25">
      <c r="A243" s="104">
        <v>57002</v>
      </c>
      <c r="B243" s="58" t="s">
        <v>7</v>
      </c>
      <c r="C243" s="58" t="s">
        <v>1522</v>
      </c>
      <c r="D243" s="105">
        <v>338</v>
      </c>
      <c r="E243" s="104"/>
      <c r="F243" s="58" t="s">
        <v>1523</v>
      </c>
      <c r="G243" s="58" t="s">
        <v>1524</v>
      </c>
      <c r="H243" s="58" t="s">
        <v>669</v>
      </c>
      <c r="I243" s="58" t="s">
        <v>670</v>
      </c>
      <c r="J243" s="58" t="s">
        <v>1525</v>
      </c>
      <c r="K243" s="106"/>
    </row>
    <row r="244" spans="1:11" ht="140.25" x14ac:dyDescent="0.25">
      <c r="A244" s="104">
        <v>57003</v>
      </c>
      <c r="B244" s="58" t="s">
        <v>7</v>
      </c>
      <c r="C244" s="58" t="s">
        <v>1526</v>
      </c>
      <c r="D244" s="105">
        <v>432.7</v>
      </c>
      <c r="E244" s="104"/>
      <c r="F244" s="58" t="s">
        <v>1527</v>
      </c>
      <c r="G244" s="58" t="s">
        <v>1528</v>
      </c>
      <c r="H244" s="58" t="s">
        <v>669</v>
      </c>
      <c r="I244" s="58" t="s">
        <v>670</v>
      </c>
      <c r="J244" s="58" t="s">
        <v>1529</v>
      </c>
      <c r="K244" s="106"/>
    </row>
    <row r="245" spans="1:11" ht="140.25" x14ac:dyDescent="0.25">
      <c r="A245" s="104">
        <v>57004</v>
      </c>
      <c r="B245" s="58" t="s">
        <v>7</v>
      </c>
      <c r="C245" s="58" t="s">
        <v>1530</v>
      </c>
      <c r="D245" s="105">
        <v>2140.4</v>
      </c>
      <c r="E245" s="104"/>
      <c r="F245" s="58" t="s">
        <v>1531</v>
      </c>
      <c r="G245" s="58" t="s">
        <v>1532</v>
      </c>
      <c r="H245" s="58" t="s">
        <v>669</v>
      </c>
      <c r="I245" s="58" t="s">
        <v>670</v>
      </c>
      <c r="J245" s="58" t="s">
        <v>1533</v>
      </c>
      <c r="K245" s="106"/>
    </row>
    <row r="246" spans="1:11" ht="140.25" x14ac:dyDescent="0.25">
      <c r="A246" s="104">
        <v>57005</v>
      </c>
      <c r="B246" s="58" t="s">
        <v>7</v>
      </c>
      <c r="C246" s="58" t="s">
        <v>1534</v>
      </c>
      <c r="D246" s="105">
        <v>723.7</v>
      </c>
      <c r="E246" s="104"/>
      <c r="F246" s="58" t="s">
        <v>1535</v>
      </c>
      <c r="G246" s="58" t="s">
        <v>1536</v>
      </c>
      <c r="H246" s="58" t="s">
        <v>669</v>
      </c>
      <c r="I246" s="58" t="s">
        <v>670</v>
      </c>
      <c r="J246" s="58" t="s">
        <v>1537</v>
      </c>
      <c r="K246" s="106"/>
    </row>
    <row r="247" spans="1:11" ht="140.25" x14ac:dyDescent="0.25">
      <c r="A247" s="104">
        <v>57006</v>
      </c>
      <c r="B247" s="58" t="s">
        <v>7</v>
      </c>
      <c r="C247" s="58" t="s">
        <v>1538</v>
      </c>
      <c r="D247" s="105">
        <v>542</v>
      </c>
      <c r="E247" s="104"/>
      <c r="F247" s="58" t="s">
        <v>1539</v>
      </c>
      <c r="G247" s="58" t="s">
        <v>1540</v>
      </c>
      <c r="H247" s="58" t="s">
        <v>669</v>
      </c>
      <c r="I247" s="58" t="s">
        <v>670</v>
      </c>
      <c r="J247" s="58" t="s">
        <v>1541</v>
      </c>
      <c r="K247" s="106"/>
    </row>
    <row r="248" spans="1:11" ht="140.25" x14ac:dyDescent="0.25">
      <c r="A248" s="104">
        <v>57007</v>
      </c>
      <c r="B248" s="58" t="s">
        <v>7</v>
      </c>
      <c r="C248" s="58" t="s">
        <v>1542</v>
      </c>
      <c r="D248" s="105">
        <v>998</v>
      </c>
      <c r="E248" s="104"/>
      <c r="F248" s="58" t="s">
        <v>1543</v>
      </c>
      <c r="G248" s="58" t="s">
        <v>1544</v>
      </c>
      <c r="H248" s="58" t="s">
        <v>669</v>
      </c>
      <c r="I248" s="58" t="s">
        <v>670</v>
      </c>
      <c r="J248" s="58" t="s">
        <v>1545</v>
      </c>
      <c r="K248" s="106"/>
    </row>
    <row r="249" spans="1:11" ht="127.5" x14ac:dyDescent="0.25">
      <c r="A249" s="104">
        <v>57008</v>
      </c>
      <c r="B249" s="58" t="s">
        <v>7</v>
      </c>
      <c r="C249" s="58" t="s">
        <v>1546</v>
      </c>
      <c r="D249" s="105">
        <v>390</v>
      </c>
      <c r="E249" s="104"/>
      <c r="F249" s="58" t="s">
        <v>1547</v>
      </c>
      <c r="G249" s="58" t="s">
        <v>1548</v>
      </c>
      <c r="H249" s="58" t="s">
        <v>669</v>
      </c>
      <c r="I249" s="58" t="s">
        <v>670</v>
      </c>
      <c r="J249" s="58" t="s">
        <v>1549</v>
      </c>
      <c r="K249" s="106"/>
    </row>
    <row r="250" spans="1:11" ht="127.5" x14ac:dyDescent="0.25">
      <c r="A250" s="104">
        <v>57009</v>
      </c>
      <c r="B250" s="58" t="s">
        <v>7</v>
      </c>
      <c r="C250" s="58" t="s">
        <v>1550</v>
      </c>
      <c r="D250" s="105">
        <v>557.1</v>
      </c>
      <c r="E250" s="104"/>
      <c r="F250" s="58" t="s">
        <v>1551</v>
      </c>
      <c r="G250" s="58" t="s">
        <v>1552</v>
      </c>
      <c r="H250" s="58" t="s">
        <v>669</v>
      </c>
      <c r="I250" s="58" t="s">
        <v>670</v>
      </c>
      <c r="J250" s="58" t="s">
        <v>1553</v>
      </c>
      <c r="K250" s="106"/>
    </row>
    <row r="251" spans="1:11" ht="140.25" x14ac:dyDescent="0.25">
      <c r="A251" s="104">
        <v>57010</v>
      </c>
      <c r="B251" s="58" t="s">
        <v>7</v>
      </c>
      <c r="C251" s="58" t="s">
        <v>1554</v>
      </c>
      <c r="D251" s="105">
        <v>518</v>
      </c>
      <c r="E251" s="104"/>
      <c r="F251" s="58" t="s">
        <v>1555</v>
      </c>
      <c r="G251" s="58" t="s">
        <v>1556</v>
      </c>
      <c r="H251" s="58" t="s">
        <v>669</v>
      </c>
      <c r="I251" s="58" t="s">
        <v>670</v>
      </c>
      <c r="J251" s="58" t="s">
        <v>1557</v>
      </c>
      <c r="K251" s="106"/>
    </row>
    <row r="252" spans="1:11" ht="140.25" x14ac:dyDescent="0.25">
      <c r="A252" s="104">
        <v>57011</v>
      </c>
      <c r="B252" s="58" t="s">
        <v>7</v>
      </c>
      <c r="C252" s="58" t="s">
        <v>1558</v>
      </c>
      <c r="D252" s="105">
        <v>330</v>
      </c>
      <c r="E252" s="104"/>
      <c r="F252" s="58" t="s">
        <v>1559</v>
      </c>
      <c r="G252" s="58" t="s">
        <v>1560</v>
      </c>
      <c r="H252" s="58" t="s">
        <v>669</v>
      </c>
      <c r="I252" s="58" t="s">
        <v>670</v>
      </c>
      <c r="J252" s="58" t="s">
        <v>1561</v>
      </c>
      <c r="K252" s="106"/>
    </row>
    <row r="253" spans="1:11" ht="140.25" x14ac:dyDescent="0.25">
      <c r="A253" s="104">
        <v>57012</v>
      </c>
      <c r="B253" s="58" t="s">
        <v>7</v>
      </c>
      <c r="C253" s="58" t="s">
        <v>1562</v>
      </c>
      <c r="D253" s="105">
        <v>650</v>
      </c>
      <c r="E253" s="104"/>
      <c r="F253" s="58" t="s">
        <v>1563</v>
      </c>
      <c r="G253" s="58" t="s">
        <v>1564</v>
      </c>
      <c r="H253" s="58" t="s">
        <v>669</v>
      </c>
      <c r="I253" s="58" t="s">
        <v>670</v>
      </c>
      <c r="J253" s="58" t="s">
        <v>1565</v>
      </c>
      <c r="K253" s="106"/>
    </row>
    <row r="254" spans="1:11" ht="140.25" x14ac:dyDescent="0.25">
      <c r="A254" s="104">
        <v>57013</v>
      </c>
      <c r="B254" s="58" t="s">
        <v>7</v>
      </c>
      <c r="C254" s="58" t="s">
        <v>1566</v>
      </c>
      <c r="D254" s="105">
        <v>591</v>
      </c>
      <c r="E254" s="104"/>
      <c r="F254" s="58" t="s">
        <v>1567</v>
      </c>
      <c r="G254" s="58" t="s">
        <v>1568</v>
      </c>
      <c r="H254" s="58" t="s">
        <v>669</v>
      </c>
      <c r="I254" s="58" t="s">
        <v>670</v>
      </c>
      <c r="J254" s="58" t="s">
        <v>1569</v>
      </c>
      <c r="K254" s="106"/>
    </row>
    <row r="255" spans="1:11" ht="140.25" x14ac:dyDescent="0.25">
      <c r="A255" s="104">
        <v>57032</v>
      </c>
      <c r="B255" s="58" t="s">
        <v>7</v>
      </c>
      <c r="C255" s="58" t="s">
        <v>1570</v>
      </c>
      <c r="D255" s="105">
        <v>712</v>
      </c>
      <c r="E255" s="104"/>
      <c r="F255" s="58" t="s">
        <v>1571</v>
      </c>
      <c r="G255" s="58" t="s">
        <v>1572</v>
      </c>
      <c r="H255" s="58" t="s">
        <v>669</v>
      </c>
      <c r="I255" s="58" t="s">
        <v>670</v>
      </c>
      <c r="J255" s="58" t="s">
        <v>1573</v>
      </c>
      <c r="K255" s="106"/>
    </row>
    <row r="256" spans="1:11" ht="127.5" x14ac:dyDescent="0.25">
      <c r="A256" s="104">
        <v>57033</v>
      </c>
      <c r="B256" s="58" t="s">
        <v>7</v>
      </c>
      <c r="C256" s="58" t="s">
        <v>1574</v>
      </c>
      <c r="D256" s="105">
        <v>167</v>
      </c>
      <c r="E256" s="104"/>
      <c r="F256" s="58" t="s">
        <v>1575</v>
      </c>
      <c r="G256" s="58" t="s">
        <v>1576</v>
      </c>
      <c r="H256" s="58" t="s">
        <v>669</v>
      </c>
      <c r="I256" s="58" t="s">
        <v>670</v>
      </c>
      <c r="J256" s="58" t="s">
        <v>1577</v>
      </c>
      <c r="K256" s="106"/>
    </row>
    <row r="257" spans="1:11" ht="140.25" x14ac:dyDescent="0.25">
      <c r="A257" s="104">
        <v>57034</v>
      </c>
      <c r="B257" s="58" t="s">
        <v>7</v>
      </c>
      <c r="C257" s="58" t="s">
        <v>1578</v>
      </c>
      <c r="D257" s="105">
        <v>161</v>
      </c>
      <c r="E257" s="104"/>
      <c r="F257" s="58" t="s">
        <v>1579</v>
      </c>
      <c r="G257" s="58" t="s">
        <v>1580</v>
      </c>
      <c r="H257" s="58" t="s">
        <v>669</v>
      </c>
      <c r="I257" s="58" t="s">
        <v>670</v>
      </c>
      <c r="J257" s="58" t="s">
        <v>1581</v>
      </c>
      <c r="K257" s="106"/>
    </row>
    <row r="258" spans="1:11" ht="153" x14ac:dyDescent="0.25">
      <c r="A258" s="104">
        <v>57036</v>
      </c>
      <c r="B258" s="58" t="s">
        <v>7</v>
      </c>
      <c r="C258" s="58" t="s">
        <v>1582</v>
      </c>
      <c r="D258" s="105">
        <v>697</v>
      </c>
      <c r="E258" s="104"/>
      <c r="F258" s="58" t="s">
        <v>1583</v>
      </c>
      <c r="G258" s="58" t="s">
        <v>1584</v>
      </c>
      <c r="H258" s="58" t="s">
        <v>669</v>
      </c>
      <c r="I258" s="58" t="s">
        <v>670</v>
      </c>
      <c r="J258" s="58" t="s">
        <v>1585</v>
      </c>
      <c r="K258" s="106"/>
    </row>
    <row r="259" spans="1:11" ht="140.25" x14ac:dyDescent="0.25">
      <c r="A259" s="104">
        <v>57037</v>
      </c>
      <c r="B259" s="58" t="s">
        <v>7</v>
      </c>
      <c r="C259" s="58" t="s">
        <v>1586</v>
      </c>
      <c r="D259" s="105">
        <v>533.5</v>
      </c>
      <c r="E259" s="104"/>
      <c r="F259" s="58" t="s">
        <v>1587</v>
      </c>
      <c r="G259" s="58" t="s">
        <v>1588</v>
      </c>
      <c r="H259" s="58" t="s">
        <v>669</v>
      </c>
      <c r="I259" s="58" t="s">
        <v>670</v>
      </c>
      <c r="J259" s="58" t="s">
        <v>1589</v>
      </c>
      <c r="K259" s="106"/>
    </row>
    <row r="260" spans="1:11" ht="140.25" x14ac:dyDescent="0.25">
      <c r="A260" s="104">
        <v>57039</v>
      </c>
      <c r="B260" s="58" t="s">
        <v>7</v>
      </c>
      <c r="C260" s="58" t="s">
        <v>1590</v>
      </c>
      <c r="D260" s="105">
        <v>858</v>
      </c>
      <c r="E260" s="104"/>
      <c r="F260" s="58" t="s">
        <v>1591</v>
      </c>
      <c r="G260" s="58" t="s">
        <v>1592</v>
      </c>
      <c r="H260" s="58" t="s">
        <v>669</v>
      </c>
      <c r="I260" s="58" t="s">
        <v>670</v>
      </c>
      <c r="J260" s="58" t="s">
        <v>1593</v>
      </c>
      <c r="K260" s="106"/>
    </row>
    <row r="261" spans="1:11" ht="140.25" x14ac:dyDescent="0.25">
      <c r="A261" s="104">
        <v>57040</v>
      </c>
      <c r="B261" s="58" t="s">
        <v>7</v>
      </c>
      <c r="C261" s="58" t="s">
        <v>1594</v>
      </c>
      <c r="D261" s="105">
        <v>450</v>
      </c>
      <c r="E261" s="104"/>
      <c r="F261" s="58" t="s">
        <v>1595</v>
      </c>
      <c r="G261" s="58" t="s">
        <v>1596</v>
      </c>
      <c r="H261" s="58" t="s">
        <v>669</v>
      </c>
      <c r="I261" s="58" t="s">
        <v>670</v>
      </c>
      <c r="J261" s="58" t="s">
        <v>1597</v>
      </c>
      <c r="K261" s="106"/>
    </row>
    <row r="262" spans="1:11" ht="140.25" x14ac:dyDescent="0.25">
      <c r="A262" s="104">
        <v>57041</v>
      </c>
      <c r="B262" s="58" t="s">
        <v>7</v>
      </c>
      <c r="C262" s="58" t="s">
        <v>1598</v>
      </c>
      <c r="D262" s="105">
        <v>377</v>
      </c>
      <c r="E262" s="104"/>
      <c r="F262" s="58" t="s">
        <v>1599</v>
      </c>
      <c r="G262" s="58" t="s">
        <v>1600</v>
      </c>
      <c r="H262" s="58" t="s">
        <v>669</v>
      </c>
      <c r="I262" s="58" t="s">
        <v>670</v>
      </c>
      <c r="J262" s="58" t="s">
        <v>1601</v>
      </c>
      <c r="K262" s="106"/>
    </row>
    <row r="263" spans="1:11" ht="140.25" x14ac:dyDescent="0.25">
      <c r="A263" s="104">
        <v>57042</v>
      </c>
      <c r="B263" s="58" t="s">
        <v>7</v>
      </c>
      <c r="C263" s="58" t="s">
        <v>1602</v>
      </c>
      <c r="D263" s="105">
        <v>579</v>
      </c>
      <c r="E263" s="104"/>
      <c r="F263" s="58" t="s">
        <v>1603</v>
      </c>
      <c r="G263" s="58" t="s">
        <v>1604</v>
      </c>
      <c r="H263" s="58" t="s">
        <v>669</v>
      </c>
      <c r="I263" s="58" t="s">
        <v>670</v>
      </c>
      <c r="J263" s="58" t="s">
        <v>1605</v>
      </c>
      <c r="K263" s="106"/>
    </row>
    <row r="264" spans="1:11" ht="140.25" x14ac:dyDescent="0.25">
      <c r="A264" s="104">
        <v>57043</v>
      </c>
      <c r="B264" s="58" t="s">
        <v>7</v>
      </c>
      <c r="C264" s="58" t="s">
        <v>1606</v>
      </c>
      <c r="D264" s="105">
        <v>584</v>
      </c>
      <c r="E264" s="104"/>
      <c r="F264" s="58" t="s">
        <v>1607</v>
      </c>
      <c r="G264" s="58" t="s">
        <v>1608</v>
      </c>
      <c r="H264" s="58" t="s">
        <v>669</v>
      </c>
      <c r="I264" s="58" t="s">
        <v>670</v>
      </c>
      <c r="J264" s="58" t="s">
        <v>1609</v>
      </c>
      <c r="K264" s="106"/>
    </row>
    <row r="265" spans="1:11" ht="140.25" x14ac:dyDescent="0.25">
      <c r="A265" s="104">
        <v>57044</v>
      </c>
      <c r="B265" s="58" t="s">
        <v>7</v>
      </c>
      <c r="C265" s="58" t="s">
        <v>1610</v>
      </c>
      <c r="D265" s="105">
        <v>551</v>
      </c>
      <c r="E265" s="104"/>
      <c r="F265" s="58" t="s">
        <v>1611</v>
      </c>
      <c r="G265" s="58" t="s">
        <v>1612</v>
      </c>
      <c r="H265" s="58" t="s">
        <v>669</v>
      </c>
      <c r="I265" s="58" t="s">
        <v>670</v>
      </c>
      <c r="J265" s="58" t="s">
        <v>1613</v>
      </c>
      <c r="K265" s="106"/>
    </row>
    <row r="266" spans="1:11" ht="140.25" x14ac:dyDescent="0.25">
      <c r="A266" s="104">
        <v>57046</v>
      </c>
      <c r="B266" s="58" t="s">
        <v>7</v>
      </c>
      <c r="C266" s="58" t="s">
        <v>1614</v>
      </c>
      <c r="D266" s="105">
        <v>160</v>
      </c>
      <c r="E266" s="104"/>
      <c r="F266" s="58" t="s">
        <v>1615</v>
      </c>
      <c r="G266" s="58" t="s">
        <v>1616</v>
      </c>
      <c r="H266" s="58" t="s">
        <v>669</v>
      </c>
      <c r="I266" s="58" t="s">
        <v>670</v>
      </c>
      <c r="J266" s="58" t="s">
        <v>1617</v>
      </c>
      <c r="K266" s="106"/>
    </row>
    <row r="267" spans="1:11" ht="140.25" x14ac:dyDescent="0.25">
      <c r="A267" s="104">
        <v>57050</v>
      </c>
      <c r="B267" s="58" t="s">
        <v>7</v>
      </c>
      <c r="C267" s="58" t="s">
        <v>1618</v>
      </c>
      <c r="D267" s="105">
        <v>317.5</v>
      </c>
      <c r="E267" s="104"/>
      <c r="F267" s="58" t="s">
        <v>1619</v>
      </c>
      <c r="G267" s="58" t="s">
        <v>1620</v>
      </c>
      <c r="H267" s="58" t="s">
        <v>669</v>
      </c>
      <c r="I267" s="58" t="s">
        <v>670</v>
      </c>
      <c r="J267" s="58" t="s">
        <v>1621</v>
      </c>
      <c r="K267" s="106"/>
    </row>
    <row r="268" spans="1:11" ht="140.25" x14ac:dyDescent="0.25">
      <c r="A268" s="104">
        <v>57051</v>
      </c>
      <c r="B268" s="58" t="s">
        <v>7</v>
      </c>
      <c r="C268" s="58" t="s">
        <v>1622</v>
      </c>
      <c r="D268" s="105">
        <v>777.3</v>
      </c>
      <c r="E268" s="104"/>
      <c r="F268" s="58" t="s">
        <v>1623</v>
      </c>
      <c r="G268" s="58" t="s">
        <v>1624</v>
      </c>
      <c r="H268" s="58" t="s">
        <v>669</v>
      </c>
      <c r="I268" s="58" t="s">
        <v>670</v>
      </c>
      <c r="J268" s="58" t="s">
        <v>1625</v>
      </c>
      <c r="K268" s="106"/>
    </row>
    <row r="269" spans="1:11" ht="140.25" x14ac:dyDescent="0.25">
      <c r="A269" s="104">
        <v>57052</v>
      </c>
      <c r="B269" s="58" t="s">
        <v>7</v>
      </c>
      <c r="C269" s="58" t="s">
        <v>1626</v>
      </c>
      <c r="D269" s="105">
        <v>1115</v>
      </c>
      <c r="E269" s="104"/>
      <c r="F269" s="58" t="s">
        <v>1627</v>
      </c>
      <c r="G269" s="58" t="s">
        <v>1628</v>
      </c>
      <c r="H269" s="58" t="s">
        <v>669</v>
      </c>
      <c r="I269" s="58" t="s">
        <v>670</v>
      </c>
      <c r="J269" s="58" t="s">
        <v>1629</v>
      </c>
      <c r="K269" s="106"/>
    </row>
    <row r="270" spans="1:11" ht="140.25" x14ac:dyDescent="0.25">
      <c r="A270" s="104">
        <v>57053</v>
      </c>
      <c r="B270" s="58" t="s">
        <v>7</v>
      </c>
      <c r="C270" s="58" t="s">
        <v>1630</v>
      </c>
      <c r="D270" s="105">
        <v>740</v>
      </c>
      <c r="E270" s="104"/>
      <c r="F270" s="58" t="s">
        <v>1631</v>
      </c>
      <c r="G270" s="58" t="s">
        <v>1632</v>
      </c>
      <c r="H270" s="58" t="s">
        <v>669</v>
      </c>
      <c r="I270" s="58" t="s">
        <v>670</v>
      </c>
      <c r="J270" s="58" t="s">
        <v>1633</v>
      </c>
      <c r="K270" s="106"/>
    </row>
    <row r="271" spans="1:11" ht="140.25" x14ac:dyDescent="0.25">
      <c r="A271" s="104">
        <v>57072</v>
      </c>
      <c r="B271" s="58" t="s">
        <v>7</v>
      </c>
      <c r="C271" s="58" t="s">
        <v>1634</v>
      </c>
      <c r="D271" s="105">
        <v>659</v>
      </c>
      <c r="E271" s="104"/>
      <c r="F271" s="58" t="s">
        <v>1635</v>
      </c>
      <c r="G271" s="58" t="s">
        <v>1636</v>
      </c>
      <c r="H271" s="58" t="s">
        <v>669</v>
      </c>
      <c r="I271" s="58" t="s">
        <v>670</v>
      </c>
      <c r="J271" s="58" t="s">
        <v>1637</v>
      </c>
      <c r="K271" s="106"/>
    </row>
    <row r="272" spans="1:11" ht="127.5" x14ac:dyDescent="0.25">
      <c r="A272" s="104">
        <v>57073</v>
      </c>
      <c r="B272" s="58" t="s">
        <v>7</v>
      </c>
      <c r="C272" s="58" t="s">
        <v>1638</v>
      </c>
      <c r="D272" s="105">
        <v>568</v>
      </c>
      <c r="E272" s="104"/>
      <c r="F272" s="58" t="s">
        <v>1639</v>
      </c>
      <c r="G272" s="58" t="s">
        <v>1640</v>
      </c>
      <c r="H272" s="58" t="s">
        <v>669</v>
      </c>
      <c r="I272" s="58" t="s">
        <v>670</v>
      </c>
      <c r="J272" s="58" t="s">
        <v>1641</v>
      </c>
      <c r="K272" s="106"/>
    </row>
    <row r="273" spans="1:11" ht="140.25" x14ac:dyDescent="0.25">
      <c r="A273" s="104">
        <v>57074</v>
      </c>
      <c r="B273" s="58" t="s">
        <v>7</v>
      </c>
      <c r="C273" s="58" t="s">
        <v>1642</v>
      </c>
      <c r="D273" s="105">
        <v>439</v>
      </c>
      <c r="E273" s="104"/>
      <c r="F273" s="58" t="s">
        <v>1643</v>
      </c>
      <c r="G273" s="58" t="s">
        <v>1644</v>
      </c>
      <c r="H273" s="58" t="s">
        <v>669</v>
      </c>
      <c r="I273" s="58" t="s">
        <v>670</v>
      </c>
      <c r="J273" s="58" t="s">
        <v>1645</v>
      </c>
      <c r="K273" s="106"/>
    </row>
    <row r="274" spans="1:11" ht="140.25" x14ac:dyDescent="0.25">
      <c r="A274" s="104">
        <v>57075</v>
      </c>
      <c r="B274" s="58" t="s">
        <v>7</v>
      </c>
      <c r="C274" s="58" t="s">
        <v>1646</v>
      </c>
      <c r="D274" s="105">
        <v>1135</v>
      </c>
      <c r="E274" s="104"/>
      <c r="F274" s="58" t="s">
        <v>1647</v>
      </c>
      <c r="G274" s="58" t="s">
        <v>1648</v>
      </c>
      <c r="H274" s="58" t="s">
        <v>669</v>
      </c>
      <c r="I274" s="58" t="s">
        <v>670</v>
      </c>
      <c r="J274" s="58" t="s">
        <v>1649</v>
      </c>
      <c r="K274" s="106"/>
    </row>
    <row r="275" spans="1:11" ht="140.25" x14ac:dyDescent="0.25">
      <c r="A275" s="104">
        <v>57077</v>
      </c>
      <c r="B275" s="58" t="s">
        <v>7</v>
      </c>
      <c r="C275" s="58" t="s">
        <v>1650</v>
      </c>
      <c r="D275" s="105">
        <v>536</v>
      </c>
      <c r="E275" s="104"/>
      <c r="F275" s="58" t="s">
        <v>1651</v>
      </c>
      <c r="G275" s="58" t="s">
        <v>1652</v>
      </c>
      <c r="H275" s="58" t="s">
        <v>669</v>
      </c>
      <c r="I275" s="58" t="s">
        <v>670</v>
      </c>
      <c r="J275" s="58" t="s">
        <v>1653</v>
      </c>
      <c r="K275" s="106"/>
    </row>
    <row r="276" spans="1:11" ht="140.25" x14ac:dyDescent="0.25">
      <c r="A276" s="104">
        <v>57079</v>
      </c>
      <c r="B276" s="58" t="s">
        <v>7</v>
      </c>
      <c r="C276" s="58" t="s">
        <v>1654</v>
      </c>
      <c r="D276" s="105">
        <v>170</v>
      </c>
      <c r="E276" s="104"/>
      <c r="F276" s="58" t="s">
        <v>1655</v>
      </c>
      <c r="G276" s="58" t="s">
        <v>1656</v>
      </c>
      <c r="H276" s="58" t="s">
        <v>669</v>
      </c>
      <c r="I276" s="58" t="s">
        <v>670</v>
      </c>
      <c r="J276" s="58" t="s">
        <v>1657</v>
      </c>
      <c r="K276" s="106"/>
    </row>
    <row r="277" spans="1:11" ht="140.25" x14ac:dyDescent="0.25">
      <c r="A277" s="104">
        <v>57080</v>
      </c>
      <c r="B277" s="58" t="s">
        <v>7</v>
      </c>
      <c r="C277" s="58" t="s">
        <v>1658</v>
      </c>
      <c r="D277" s="105">
        <v>1750</v>
      </c>
      <c r="E277" s="104"/>
      <c r="F277" s="58" t="s">
        <v>1659</v>
      </c>
      <c r="G277" s="58" t="s">
        <v>1660</v>
      </c>
      <c r="H277" s="58" t="s">
        <v>669</v>
      </c>
      <c r="I277" s="58" t="s">
        <v>670</v>
      </c>
      <c r="J277" s="58" t="s">
        <v>1661</v>
      </c>
      <c r="K277" s="106"/>
    </row>
    <row r="278" spans="1:11" ht="140.25" x14ac:dyDescent="0.25">
      <c r="A278" s="104">
        <v>57081</v>
      </c>
      <c r="B278" s="58" t="s">
        <v>7</v>
      </c>
      <c r="C278" s="58" t="s">
        <v>1662</v>
      </c>
      <c r="D278" s="105">
        <v>450</v>
      </c>
      <c r="E278" s="104"/>
      <c r="F278" s="58" t="s">
        <v>1663</v>
      </c>
      <c r="G278" s="58" t="s">
        <v>1664</v>
      </c>
      <c r="H278" s="58" t="s">
        <v>669</v>
      </c>
      <c r="I278" s="58" t="s">
        <v>670</v>
      </c>
      <c r="J278" s="58" t="s">
        <v>1665</v>
      </c>
      <c r="K278" s="106"/>
    </row>
    <row r="279" spans="1:11" ht="140.25" x14ac:dyDescent="0.25">
      <c r="A279" s="104">
        <v>57082</v>
      </c>
      <c r="B279" s="58" t="s">
        <v>7</v>
      </c>
      <c r="C279" s="58" t="s">
        <v>1666</v>
      </c>
      <c r="D279" s="105">
        <v>385</v>
      </c>
      <c r="E279" s="104"/>
      <c r="F279" s="58" t="s">
        <v>1667</v>
      </c>
      <c r="G279" s="58" t="s">
        <v>1668</v>
      </c>
      <c r="H279" s="58" t="s">
        <v>669</v>
      </c>
      <c r="I279" s="58" t="s">
        <v>670</v>
      </c>
      <c r="J279" s="58" t="s">
        <v>1669</v>
      </c>
      <c r="K279" s="106"/>
    </row>
    <row r="280" spans="1:11" ht="140.25" x14ac:dyDescent="0.25">
      <c r="A280" s="104">
        <v>57083</v>
      </c>
      <c r="B280" s="58" t="s">
        <v>7</v>
      </c>
      <c r="C280" s="58" t="s">
        <v>1670</v>
      </c>
      <c r="D280" s="105">
        <v>258</v>
      </c>
      <c r="E280" s="104"/>
      <c r="F280" s="58" t="s">
        <v>1671</v>
      </c>
      <c r="G280" s="58" t="s">
        <v>1672</v>
      </c>
      <c r="H280" s="58" t="s">
        <v>669</v>
      </c>
      <c r="I280" s="58" t="s">
        <v>670</v>
      </c>
      <c r="J280" s="58" t="s">
        <v>1673</v>
      </c>
      <c r="K280" s="106"/>
    </row>
    <row r="281" spans="1:11" ht="140.25" x14ac:dyDescent="0.25">
      <c r="A281" s="104">
        <v>57084</v>
      </c>
      <c r="B281" s="58" t="s">
        <v>7</v>
      </c>
      <c r="C281" s="58" t="s">
        <v>1674</v>
      </c>
      <c r="D281" s="105">
        <v>551.5</v>
      </c>
      <c r="E281" s="104"/>
      <c r="F281" s="58" t="s">
        <v>1675</v>
      </c>
      <c r="G281" s="58" t="s">
        <v>1676</v>
      </c>
      <c r="H281" s="58" t="s">
        <v>669</v>
      </c>
      <c r="I281" s="58" t="s">
        <v>670</v>
      </c>
      <c r="J281" s="58" t="s">
        <v>1677</v>
      </c>
      <c r="K281" s="106"/>
    </row>
    <row r="282" spans="1:11" ht="140.25" x14ac:dyDescent="0.25">
      <c r="A282" s="104">
        <v>57085</v>
      </c>
      <c r="B282" s="58" t="s">
        <v>7</v>
      </c>
      <c r="C282" s="58" t="s">
        <v>1678</v>
      </c>
      <c r="D282" s="105">
        <v>1062</v>
      </c>
      <c r="E282" s="104"/>
      <c r="F282" s="58" t="s">
        <v>1679</v>
      </c>
      <c r="G282" s="58" t="s">
        <v>1680</v>
      </c>
      <c r="H282" s="58" t="s">
        <v>669</v>
      </c>
      <c r="I282" s="58" t="s">
        <v>670</v>
      </c>
      <c r="J282" s="58" t="s">
        <v>1681</v>
      </c>
      <c r="K282" s="106"/>
    </row>
    <row r="283" spans="1:11" ht="140.25" x14ac:dyDescent="0.25">
      <c r="A283" s="104">
        <v>57086</v>
      </c>
      <c r="B283" s="58" t="s">
        <v>7</v>
      </c>
      <c r="C283" s="58" t="s">
        <v>1682</v>
      </c>
      <c r="D283" s="105">
        <v>2236</v>
      </c>
      <c r="E283" s="104"/>
      <c r="F283" s="58" t="s">
        <v>1683</v>
      </c>
      <c r="G283" s="58" t="s">
        <v>1684</v>
      </c>
      <c r="H283" s="58" t="s">
        <v>669</v>
      </c>
      <c r="I283" s="58" t="s">
        <v>670</v>
      </c>
      <c r="J283" s="58" t="s">
        <v>1685</v>
      </c>
      <c r="K283" s="106"/>
    </row>
    <row r="284" spans="1:11" ht="140.25" x14ac:dyDescent="0.25">
      <c r="A284" s="104">
        <v>57087</v>
      </c>
      <c r="B284" s="58" t="s">
        <v>7</v>
      </c>
      <c r="C284" s="58" t="s">
        <v>1686</v>
      </c>
      <c r="D284" s="105">
        <v>640</v>
      </c>
      <c r="E284" s="104"/>
      <c r="F284" s="58" t="s">
        <v>1687</v>
      </c>
      <c r="G284" s="58" t="s">
        <v>1688</v>
      </c>
      <c r="H284" s="58" t="s">
        <v>669</v>
      </c>
      <c r="I284" s="58" t="s">
        <v>670</v>
      </c>
      <c r="J284" s="58" t="s">
        <v>1689</v>
      </c>
      <c r="K284" s="106"/>
    </row>
    <row r="285" spans="1:11" ht="140.25" x14ac:dyDescent="0.25">
      <c r="A285" s="104">
        <v>57088</v>
      </c>
      <c r="B285" s="58" t="s">
        <v>7</v>
      </c>
      <c r="C285" s="58" t="s">
        <v>1690</v>
      </c>
      <c r="D285" s="105">
        <v>485</v>
      </c>
      <c r="E285" s="104"/>
      <c r="F285" s="58" t="s">
        <v>1691</v>
      </c>
      <c r="G285" s="58" t="s">
        <v>1692</v>
      </c>
      <c r="H285" s="58" t="s">
        <v>669</v>
      </c>
      <c r="I285" s="58" t="s">
        <v>670</v>
      </c>
      <c r="J285" s="58" t="s">
        <v>1693</v>
      </c>
      <c r="K285" s="106"/>
    </row>
    <row r="286" spans="1:11" ht="140.25" x14ac:dyDescent="0.25">
      <c r="A286" s="104">
        <v>57089</v>
      </c>
      <c r="B286" s="58" t="s">
        <v>7</v>
      </c>
      <c r="C286" s="58" t="s">
        <v>1694</v>
      </c>
      <c r="D286" s="105">
        <v>407</v>
      </c>
      <c r="E286" s="104"/>
      <c r="F286" s="58" t="s">
        <v>1695</v>
      </c>
      <c r="G286" s="58" t="s">
        <v>1696</v>
      </c>
      <c r="H286" s="58" t="s">
        <v>669</v>
      </c>
      <c r="I286" s="58" t="s">
        <v>670</v>
      </c>
      <c r="J286" s="58" t="s">
        <v>1697</v>
      </c>
      <c r="K286" s="106"/>
    </row>
    <row r="287" spans="1:11" ht="140.25" x14ac:dyDescent="0.25">
      <c r="A287" s="104">
        <v>57090</v>
      </c>
      <c r="B287" s="58" t="s">
        <v>7</v>
      </c>
      <c r="C287" s="58" t="s">
        <v>1698</v>
      </c>
      <c r="D287" s="105">
        <v>508</v>
      </c>
      <c r="E287" s="104"/>
      <c r="F287" s="58" t="s">
        <v>1699</v>
      </c>
      <c r="G287" s="58" t="s">
        <v>1700</v>
      </c>
      <c r="H287" s="58" t="s">
        <v>669</v>
      </c>
      <c r="I287" s="58" t="s">
        <v>670</v>
      </c>
      <c r="J287" s="58" t="s">
        <v>1701</v>
      </c>
      <c r="K287" s="106"/>
    </row>
    <row r="288" spans="1:11" ht="140.25" x14ac:dyDescent="0.25">
      <c r="A288" s="104">
        <v>57091</v>
      </c>
      <c r="B288" s="58" t="s">
        <v>7</v>
      </c>
      <c r="C288" s="58" t="s">
        <v>1702</v>
      </c>
      <c r="D288" s="105">
        <v>885.5</v>
      </c>
      <c r="E288" s="104"/>
      <c r="F288" s="58" t="s">
        <v>1703</v>
      </c>
      <c r="G288" s="58" t="s">
        <v>1704</v>
      </c>
      <c r="H288" s="58" t="s">
        <v>669</v>
      </c>
      <c r="I288" s="58" t="s">
        <v>670</v>
      </c>
      <c r="J288" s="58" t="s">
        <v>1705</v>
      </c>
      <c r="K288" s="106"/>
    </row>
    <row r="289" spans="1:11" ht="140.25" x14ac:dyDescent="0.25">
      <c r="A289" s="104">
        <v>57092</v>
      </c>
      <c r="B289" s="58" t="s">
        <v>7</v>
      </c>
      <c r="C289" s="58" t="s">
        <v>1706</v>
      </c>
      <c r="D289" s="105">
        <v>710</v>
      </c>
      <c r="E289" s="104"/>
      <c r="F289" s="58" t="s">
        <v>1707</v>
      </c>
      <c r="G289" s="58" t="s">
        <v>1708</v>
      </c>
      <c r="H289" s="58" t="s">
        <v>669</v>
      </c>
      <c r="I289" s="58" t="s">
        <v>670</v>
      </c>
      <c r="J289" s="58" t="s">
        <v>1709</v>
      </c>
      <c r="K289" s="106"/>
    </row>
    <row r="290" spans="1:11" ht="140.25" x14ac:dyDescent="0.25">
      <c r="A290" s="104">
        <v>57094</v>
      </c>
      <c r="B290" s="58" t="s">
        <v>7</v>
      </c>
      <c r="C290" s="58" t="s">
        <v>1710</v>
      </c>
      <c r="D290" s="105">
        <v>265</v>
      </c>
      <c r="E290" s="104"/>
      <c r="F290" s="58" t="s">
        <v>1711</v>
      </c>
      <c r="G290" s="58" t="s">
        <v>1712</v>
      </c>
      <c r="H290" s="58" t="s">
        <v>669</v>
      </c>
      <c r="I290" s="58" t="s">
        <v>670</v>
      </c>
      <c r="J290" s="58" t="s">
        <v>1713</v>
      </c>
      <c r="K290" s="106"/>
    </row>
    <row r="291" spans="1:11" ht="140.25" x14ac:dyDescent="0.25">
      <c r="A291" s="104">
        <v>57096</v>
      </c>
      <c r="B291" s="58" t="s">
        <v>7</v>
      </c>
      <c r="C291" s="58" t="s">
        <v>1714</v>
      </c>
      <c r="D291" s="105">
        <v>1030</v>
      </c>
      <c r="E291" s="104"/>
      <c r="F291" s="58" t="s">
        <v>1715</v>
      </c>
      <c r="G291" s="58" t="s">
        <v>1716</v>
      </c>
      <c r="H291" s="58" t="s">
        <v>669</v>
      </c>
      <c r="I291" s="58" t="s">
        <v>670</v>
      </c>
      <c r="J291" s="58" t="s">
        <v>1717</v>
      </c>
      <c r="K291" s="106"/>
    </row>
    <row r="292" spans="1:11" ht="140.25" x14ac:dyDescent="0.25">
      <c r="A292" s="104">
        <v>57098</v>
      </c>
      <c r="B292" s="58" t="s">
        <v>7</v>
      </c>
      <c r="C292" s="58" t="s">
        <v>1718</v>
      </c>
      <c r="D292" s="105">
        <v>1395</v>
      </c>
      <c r="E292" s="104"/>
      <c r="F292" s="58" t="s">
        <v>1719</v>
      </c>
      <c r="G292" s="58" t="s">
        <v>1720</v>
      </c>
      <c r="H292" s="58" t="s">
        <v>669</v>
      </c>
      <c r="I292" s="58" t="s">
        <v>670</v>
      </c>
      <c r="J292" s="58" t="s">
        <v>1721</v>
      </c>
      <c r="K292" s="106"/>
    </row>
    <row r="293" spans="1:11" ht="127.5" x14ac:dyDescent="0.25">
      <c r="A293" s="104">
        <v>57099</v>
      </c>
      <c r="B293" s="58" t="s">
        <v>7</v>
      </c>
      <c r="C293" s="58" t="s">
        <v>1722</v>
      </c>
      <c r="D293" s="105">
        <v>216</v>
      </c>
      <c r="E293" s="104"/>
      <c r="F293" s="58" t="s">
        <v>1723</v>
      </c>
      <c r="G293" s="58" t="s">
        <v>1724</v>
      </c>
      <c r="H293" s="58" t="s">
        <v>669</v>
      </c>
      <c r="I293" s="58" t="s">
        <v>670</v>
      </c>
      <c r="J293" s="58" t="s">
        <v>1725</v>
      </c>
      <c r="K293" s="106"/>
    </row>
    <row r="294" spans="1:11" ht="140.25" x14ac:dyDescent="0.25">
      <c r="A294" s="104">
        <v>57113</v>
      </c>
      <c r="B294" s="58" t="s">
        <v>7</v>
      </c>
      <c r="C294" s="58" t="s">
        <v>1726</v>
      </c>
      <c r="D294" s="105">
        <v>550</v>
      </c>
      <c r="E294" s="104"/>
      <c r="F294" s="58" t="s">
        <v>1727</v>
      </c>
      <c r="G294" s="58" t="s">
        <v>1728</v>
      </c>
      <c r="H294" s="58" t="s">
        <v>669</v>
      </c>
      <c r="I294" s="58" t="s">
        <v>670</v>
      </c>
      <c r="J294" s="58" t="s">
        <v>1729</v>
      </c>
      <c r="K294" s="106"/>
    </row>
    <row r="295" spans="1:11" ht="127.5" x14ac:dyDescent="0.25">
      <c r="A295" s="104">
        <v>57114</v>
      </c>
      <c r="B295" s="58" t="s">
        <v>7</v>
      </c>
      <c r="C295" s="58" t="s">
        <v>1730</v>
      </c>
      <c r="D295" s="105">
        <v>1005</v>
      </c>
      <c r="E295" s="104"/>
      <c r="F295" s="58" t="s">
        <v>1731</v>
      </c>
      <c r="G295" s="58" t="s">
        <v>1732</v>
      </c>
      <c r="H295" s="58" t="s">
        <v>669</v>
      </c>
      <c r="I295" s="58" t="s">
        <v>670</v>
      </c>
      <c r="J295" s="58" t="s">
        <v>1733</v>
      </c>
      <c r="K295" s="106"/>
    </row>
    <row r="296" spans="1:11" ht="140.25" x14ac:dyDescent="0.25">
      <c r="A296" s="104">
        <v>57115</v>
      </c>
      <c r="B296" s="58" t="s">
        <v>7</v>
      </c>
      <c r="C296" s="58" t="s">
        <v>1734</v>
      </c>
      <c r="D296" s="105">
        <v>390</v>
      </c>
      <c r="E296" s="104"/>
      <c r="F296" s="58" t="s">
        <v>1735</v>
      </c>
      <c r="G296" s="58" t="s">
        <v>1736</v>
      </c>
      <c r="H296" s="58" t="s">
        <v>669</v>
      </c>
      <c r="I296" s="58" t="s">
        <v>670</v>
      </c>
      <c r="J296" s="58" t="s">
        <v>1737</v>
      </c>
      <c r="K296" s="106"/>
    </row>
    <row r="297" spans="1:11" ht="153" x14ac:dyDescent="0.25">
      <c r="A297" s="104">
        <v>57116</v>
      </c>
      <c r="B297" s="58" t="s">
        <v>7</v>
      </c>
      <c r="C297" s="58" t="s">
        <v>1738</v>
      </c>
      <c r="D297" s="105">
        <v>840</v>
      </c>
      <c r="E297" s="104"/>
      <c r="F297" s="58" t="s">
        <v>1739</v>
      </c>
      <c r="G297" s="58" t="s">
        <v>1740</v>
      </c>
      <c r="H297" s="58" t="s">
        <v>669</v>
      </c>
      <c r="I297" s="58" t="s">
        <v>670</v>
      </c>
      <c r="J297" s="58" t="s">
        <v>1741</v>
      </c>
      <c r="K297" s="106"/>
    </row>
    <row r="298" spans="1:11" ht="140.25" x14ac:dyDescent="0.25">
      <c r="A298" s="104">
        <v>57117</v>
      </c>
      <c r="B298" s="58" t="s">
        <v>7</v>
      </c>
      <c r="C298" s="58" t="s">
        <v>1742</v>
      </c>
      <c r="D298" s="105">
        <v>300</v>
      </c>
      <c r="E298" s="104"/>
      <c r="F298" s="58" t="s">
        <v>1743</v>
      </c>
      <c r="G298" s="58" t="s">
        <v>1744</v>
      </c>
      <c r="H298" s="58" t="s">
        <v>669</v>
      </c>
      <c r="I298" s="58" t="s">
        <v>670</v>
      </c>
      <c r="J298" s="58" t="s">
        <v>1745</v>
      </c>
      <c r="K298" s="106"/>
    </row>
    <row r="299" spans="1:11" ht="140.25" x14ac:dyDescent="0.25">
      <c r="A299" s="104">
        <v>57118</v>
      </c>
      <c r="B299" s="58" t="s">
        <v>7</v>
      </c>
      <c r="C299" s="58" t="s">
        <v>1746</v>
      </c>
      <c r="D299" s="105">
        <v>1650</v>
      </c>
      <c r="E299" s="104"/>
      <c r="F299" s="58" t="s">
        <v>1747</v>
      </c>
      <c r="G299" s="58" t="s">
        <v>1748</v>
      </c>
      <c r="H299" s="58" t="s">
        <v>669</v>
      </c>
      <c r="I299" s="58" t="s">
        <v>670</v>
      </c>
      <c r="J299" s="58" t="s">
        <v>1749</v>
      </c>
      <c r="K299" s="106"/>
    </row>
    <row r="300" spans="1:11" ht="140.25" x14ac:dyDescent="0.25">
      <c r="A300" s="104">
        <v>57119</v>
      </c>
      <c r="B300" s="58" t="s">
        <v>7</v>
      </c>
      <c r="C300" s="58" t="s">
        <v>1750</v>
      </c>
      <c r="D300" s="105">
        <v>722</v>
      </c>
      <c r="E300" s="104"/>
      <c r="F300" s="58" t="s">
        <v>1751</v>
      </c>
      <c r="G300" s="58" t="s">
        <v>1752</v>
      </c>
      <c r="H300" s="58" t="s">
        <v>669</v>
      </c>
      <c r="I300" s="58" t="s">
        <v>670</v>
      </c>
      <c r="J300" s="58" t="s">
        <v>1753</v>
      </c>
      <c r="K300" s="106"/>
    </row>
    <row r="301" spans="1:11" ht="140.25" x14ac:dyDescent="0.25">
      <c r="A301" s="104">
        <v>57120</v>
      </c>
      <c r="B301" s="58" t="s">
        <v>7</v>
      </c>
      <c r="C301" s="58" t="s">
        <v>1754</v>
      </c>
      <c r="D301" s="105">
        <v>820</v>
      </c>
      <c r="E301" s="104"/>
      <c r="F301" s="58" t="s">
        <v>1755</v>
      </c>
      <c r="G301" s="58" t="s">
        <v>1756</v>
      </c>
      <c r="H301" s="58" t="s">
        <v>669</v>
      </c>
      <c r="I301" s="58" t="s">
        <v>670</v>
      </c>
      <c r="J301" s="58" t="s">
        <v>1757</v>
      </c>
      <c r="K301" s="106"/>
    </row>
    <row r="302" spans="1:11" ht="140.25" x14ac:dyDescent="0.25">
      <c r="A302" s="104">
        <v>57121</v>
      </c>
      <c r="B302" s="58" t="s">
        <v>7</v>
      </c>
      <c r="C302" s="58" t="s">
        <v>1758</v>
      </c>
      <c r="D302" s="105">
        <v>338</v>
      </c>
      <c r="E302" s="104"/>
      <c r="F302" s="58" t="s">
        <v>1759</v>
      </c>
      <c r="G302" s="58" t="s">
        <v>1760</v>
      </c>
      <c r="H302" s="58" t="s">
        <v>669</v>
      </c>
      <c r="I302" s="58" t="s">
        <v>670</v>
      </c>
      <c r="J302" s="58" t="s">
        <v>1761</v>
      </c>
      <c r="K302" s="106"/>
    </row>
    <row r="303" spans="1:11" ht="140.25" x14ac:dyDescent="0.25">
      <c r="A303" s="104">
        <v>57123</v>
      </c>
      <c r="B303" s="58" t="s">
        <v>7</v>
      </c>
      <c r="C303" s="58" t="s">
        <v>1762</v>
      </c>
      <c r="D303" s="105">
        <v>796</v>
      </c>
      <c r="E303" s="104"/>
      <c r="F303" s="58" t="s">
        <v>1763</v>
      </c>
      <c r="G303" s="58" t="s">
        <v>1764</v>
      </c>
      <c r="H303" s="58" t="s">
        <v>669</v>
      </c>
      <c r="I303" s="58" t="s">
        <v>670</v>
      </c>
      <c r="J303" s="58" t="s">
        <v>1765</v>
      </c>
      <c r="K303" s="106"/>
    </row>
    <row r="304" spans="1:11" ht="140.25" x14ac:dyDescent="0.25">
      <c r="A304" s="104">
        <v>57124</v>
      </c>
      <c r="B304" s="58" t="s">
        <v>7</v>
      </c>
      <c r="C304" s="58" t="s">
        <v>1766</v>
      </c>
      <c r="D304" s="105">
        <v>236.4</v>
      </c>
      <c r="E304" s="104"/>
      <c r="F304" s="58" t="s">
        <v>1767</v>
      </c>
      <c r="G304" s="58" t="s">
        <v>1768</v>
      </c>
      <c r="H304" s="58" t="s">
        <v>669</v>
      </c>
      <c r="I304" s="58" t="s">
        <v>670</v>
      </c>
      <c r="J304" s="58" t="s">
        <v>1769</v>
      </c>
      <c r="K304" s="106"/>
    </row>
    <row r="305" spans="1:11" ht="153" x14ac:dyDescent="0.25">
      <c r="A305" s="104">
        <v>57125</v>
      </c>
      <c r="B305" s="58" t="s">
        <v>7</v>
      </c>
      <c r="C305" s="58" t="s">
        <v>1770</v>
      </c>
      <c r="D305" s="105">
        <v>547</v>
      </c>
      <c r="E305" s="104"/>
      <c r="F305" s="58" t="s">
        <v>1771</v>
      </c>
      <c r="G305" s="58" t="s">
        <v>1772</v>
      </c>
      <c r="H305" s="58" t="s">
        <v>669</v>
      </c>
      <c r="I305" s="58" t="s">
        <v>670</v>
      </c>
      <c r="J305" s="58" t="s">
        <v>1773</v>
      </c>
      <c r="K305" s="106"/>
    </row>
    <row r="306" spans="1:11" ht="140.25" x14ac:dyDescent="0.25">
      <c r="A306" s="104">
        <v>57126</v>
      </c>
      <c r="B306" s="58" t="s">
        <v>7</v>
      </c>
      <c r="C306" s="58" t="s">
        <v>1774</v>
      </c>
      <c r="D306" s="105">
        <v>373</v>
      </c>
      <c r="E306" s="104"/>
      <c r="F306" s="58" t="s">
        <v>1775</v>
      </c>
      <c r="G306" s="58" t="s">
        <v>1776</v>
      </c>
      <c r="H306" s="58" t="s">
        <v>669</v>
      </c>
      <c r="I306" s="58" t="s">
        <v>670</v>
      </c>
      <c r="J306" s="58" t="s">
        <v>1777</v>
      </c>
      <c r="K306" s="106"/>
    </row>
    <row r="307" spans="1:11" ht="140.25" x14ac:dyDescent="0.25">
      <c r="A307" s="104">
        <v>57127</v>
      </c>
      <c r="B307" s="58" t="s">
        <v>7</v>
      </c>
      <c r="C307" s="58" t="s">
        <v>1778</v>
      </c>
      <c r="D307" s="105">
        <v>911</v>
      </c>
      <c r="E307" s="104"/>
      <c r="F307" s="58" t="s">
        <v>1779</v>
      </c>
      <c r="G307" s="58" t="s">
        <v>1780</v>
      </c>
      <c r="H307" s="58" t="s">
        <v>669</v>
      </c>
      <c r="I307" s="58" t="s">
        <v>670</v>
      </c>
      <c r="J307" s="58" t="s">
        <v>1781</v>
      </c>
      <c r="K307" s="106"/>
    </row>
    <row r="308" spans="1:11" ht="140.25" x14ac:dyDescent="0.25">
      <c r="A308" s="104">
        <v>57129</v>
      </c>
      <c r="B308" s="58" t="s">
        <v>7</v>
      </c>
      <c r="C308" s="58" t="s">
        <v>1782</v>
      </c>
      <c r="D308" s="105">
        <v>400</v>
      </c>
      <c r="E308" s="104"/>
      <c r="F308" s="58" t="s">
        <v>1783</v>
      </c>
      <c r="G308" s="58" t="s">
        <v>1784</v>
      </c>
      <c r="H308" s="58" t="s">
        <v>669</v>
      </c>
      <c r="I308" s="58" t="s">
        <v>670</v>
      </c>
      <c r="J308" s="58" t="s">
        <v>1785</v>
      </c>
      <c r="K308" s="106"/>
    </row>
    <row r="309" spans="1:11" ht="140.25" x14ac:dyDescent="0.25">
      <c r="A309" s="104">
        <v>57130</v>
      </c>
      <c r="B309" s="58" t="s">
        <v>7</v>
      </c>
      <c r="C309" s="58" t="s">
        <v>1786</v>
      </c>
      <c r="D309" s="105">
        <v>300</v>
      </c>
      <c r="E309" s="104"/>
      <c r="F309" s="58" t="s">
        <v>1787</v>
      </c>
      <c r="G309" s="58" t="s">
        <v>1788</v>
      </c>
      <c r="H309" s="58" t="s">
        <v>669</v>
      </c>
      <c r="I309" s="58" t="s">
        <v>670</v>
      </c>
      <c r="J309" s="58" t="s">
        <v>1789</v>
      </c>
      <c r="K309" s="106"/>
    </row>
    <row r="310" spans="1:11" ht="140.25" x14ac:dyDescent="0.25">
      <c r="A310" s="104">
        <v>57131</v>
      </c>
      <c r="B310" s="58" t="s">
        <v>7</v>
      </c>
      <c r="C310" s="58" t="s">
        <v>1790</v>
      </c>
      <c r="D310" s="105">
        <v>760</v>
      </c>
      <c r="E310" s="104"/>
      <c r="F310" s="58" t="s">
        <v>1791</v>
      </c>
      <c r="G310" s="58" t="s">
        <v>1792</v>
      </c>
      <c r="H310" s="58" t="s">
        <v>669</v>
      </c>
      <c r="I310" s="58" t="s">
        <v>670</v>
      </c>
      <c r="J310" s="58" t="s">
        <v>1793</v>
      </c>
      <c r="K310" s="106"/>
    </row>
    <row r="311" spans="1:11" ht="140.25" x14ac:dyDescent="0.25">
      <c r="A311" s="104">
        <v>57132</v>
      </c>
      <c r="B311" s="58" t="s">
        <v>7</v>
      </c>
      <c r="C311" s="58" t="s">
        <v>1794</v>
      </c>
      <c r="D311" s="105">
        <v>445.8</v>
      </c>
      <c r="E311" s="104"/>
      <c r="F311" s="58" t="s">
        <v>1795</v>
      </c>
      <c r="G311" s="58" t="s">
        <v>1796</v>
      </c>
      <c r="H311" s="58" t="s">
        <v>669</v>
      </c>
      <c r="I311" s="58" t="s">
        <v>670</v>
      </c>
      <c r="J311" s="58" t="s">
        <v>1797</v>
      </c>
      <c r="K311" s="106"/>
    </row>
    <row r="312" spans="1:11" ht="140.25" x14ac:dyDescent="0.25">
      <c r="A312" s="104">
        <v>57133</v>
      </c>
      <c r="B312" s="58" t="s">
        <v>7</v>
      </c>
      <c r="C312" s="58" t="s">
        <v>1798</v>
      </c>
      <c r="D312" s="105">
        <v>500</v>
      </c>
      <c r="E312" s="104"/>
      <c r="F312" s="58" t="s">
        <v>1799</v>
      </c>
      <c r="G312" s="58" t="s">
        <v>1800</v>
      </c>
      <c r="H312" s="58" t="s">
        <v>669</v>
      </c>
      <c r="I312" s="58" t="s">
        <v>670</v>
      </c>
      <c r="J312" s="58" t="s">
        <v>1801</v>
      </c>
      <c r="K312" s="106"/>
    </row>
    <row r="313" spans="1:11" ht="140.25" x14ac:dyDescent="0.25">
      <c r="A313" s="104">
        <v>57134</v>
      </c>
      <c r="B313" s="58" t="s">
        <v>7</v>
      </c>
      <c r="C313" s="58" t="s">
        <v>1802</v>
      </c>
      <c r="D313" s="105">
        <v>642</v>
      </c>
      <c r="E313" s="104"/>
      <c r="F313" s="58" t="s">
        <v>1803</v>
      </c>
      <c r="G313" s="58" t="s">
        <v>1804</v>
      </c>
      <c r="H313" s="58" t="s">
        <v>669</v>
      </c>
      <c r="I313" s="58" t="s">
        <v>670</v>
      </c>
      <c r="J313" s="58" t="s">
        <v>1805</v>
      </c>
      <c r="K313" s="106"/>
    </row>
    <row r="314" spans="1:11" ht="140.25" x14ac:dyDescent="0.25">
      <c r="A314" s="104">
        <v>57135</v>
      </c>
      <c r="B314" s="58" t="s">
        <v>7</v>
      </c>
      <c r="C314" s="58" t="s">
        <v>1806</v>
      </c>
      <c r="D314" s="105">
        <v>916</v>
      </c>
      <c r="E314" s="104"/>
      <c r="F314" s="58" t="s">
        <v>1807</v>
      </c>
      <c r="G314" s="58" t="s">
        <v>1808</v>
      </c>
      <c r="H314" s="58" t="s">
        <v>669</v>
      </c>
      <c r="I314" s="58" t="s">
        <v>670</v>
      </c>
      <c r="J314" s="58" t="s">
        <v>1809</v>
      </c>
      <c r="K314" s="106"/>
    </row>
    <row r="315" spans="1:11" ht="140.25" x14ac:dyDescent="0.25">
      <c r="A315" s="104">
        <v>57136</v>
      </c>
      <c r="B315" s="58" t="s">
        <v>7</v>
      </c>
      <c r="C315" s="58" t="s">
        <v>1810</v>
      </c>
      <c r="D315" s="105">
        <v>730</v>
      </c>
      <c r="E315" s="104"/>
      <c r="F315" s="58" t="s">
        <v>1811</v>
      </c>
      <c r="G315" s="58" t="s">
        <v>1812</v>
      </c>
      <c r="H315" s="58" t="s">
        <v>669</v>
      </c>
      <c r="I315" s="58" t="s">
        <v>670</v>
      </c>
      <c r="J315" s="58" t="s">
        <v>1813</v>
      </c>
      <c r="K315" s="106"/>
    </row>
    <row r="316" spans="1:11" ht="140.25" x14ac:dyDescent="0.25">
      <c r="A316" s="104">
        <v>57137</v>
      </c>
      <c r="B316" s="58" t="s">
        <v>7</v>
      </c>
      <c r="C316" s="58" t="s">
        <v>1814</v>
      </c>
      <c r="D316" s="105">
        <v>452</v>
      </c>
      <c r="E316" s="104"/>
      <c r="F316" s="58" t="s">
        <v>1815</v>
      </c>
      <c r="G316" s="58" t="s">
        <v>1816</v>
      </c>
      <c r="H316" s="58" t="s">
        <v>669</v>
      </c>
      <c r="I316" s="58" t="s">
        <v>670</v>
      </c>
      <c r="J316" s="58" t="s">
        <v>1817</v>
      </c>
      <c r="K316" s="106"/>
    </row>
    <row r="317" spans="1:11" ht="127.5" x14ac:dyDescent="0.25">
      <c r="A317" s="104">
        <v>57138</v>
      </c>
      <c r="B317" s="58" t="s">
        <v>7</v>
      </c>
      <c r="C317" s="58" t="s">
        <v>1818</v>
      </c>
      <c r="D317" s="105">
        <v>810</v>
      </c>
      <c r="E317" s="104"/>
      <c r="F317" s="58" t="s">
        <v>1819</v>
      </c>
      <c r="G317" s="58" t="s">
        <v>1820</v>
      </c>
      <c r="H317" s="58" t="s">
        <v>669</v>
      </c>
      <c r="I317" s="58" t="s">
        <v>670</v>
      </c>
      <c r="J317" s="58" t="s">
        <v>1821</v>
      </c>
      <c r="K317" s="106"/>
    </row>
    <row r="318" spans="1:11" ht="140.25" x14ac:dyDescent="0.25">
      <c r="A318" s="104">
        <v>57139</v>
      </c>
      <c r="B318" s="58" t="s">
        <v>7</v>
      </c>
      <c r="C318" s="58" t="s">
        <v>1822</v>
      </c>
      <c r="D318" s="105">
        <v>203</v>
      </c>
      <c r="E318" s="104"/>
      <c r="F318" s="58" t="s">
        <v>1823</v>
      </c>
      <c r="G318" s="58" t="s">
        <v>1824</v>
      </c>
      <c r="H318" s="58" t="s">
        <v>669</v>
      </c>
      <c r="I318" s="58" t="s">
        <v>670</v>
      </c>
      <c r="J318" s="58" t="s">
        <v>1825</v>
      </c>
      <c r="K318" s="106"/>
    </row>
    <row r="319" spans="1:11" ht="140.25" x14ac:dyDescent="0.25">
      <c r="A319" s="104">
        <v>57140</v>
      </c>
      <c r="B319" s="58" t="s">
        <v>7</v>
      </c>
      <c r="C319" s="58" t="s">
        <v>1826</v>
      </c>
      <c r="D319" s="105">
        <v>528</v>
      </c>
      <c r="E319" s="104"/>
      <c r="F319" s="58" t="s">
        <v>1827</v>
      </c>
      <c r="G319" s="58" t="s">
        <v>1828</v>
      </c>
      <c r="H319" s="58" t="s">
        <v>669</v>
      </c>
      <c r="I319" s="58" t="s">
        <v>670</v>
      </c>
      <c r="J319" s="58" t="s">
        <v>1829</v>
      </c>
      <c r="K319" s="106"/>
    </row>
    <row r="320" spans="1:11" ht="140.25" x14ac:dyDescent="0.25">
      <c r="A320" s="104">
        <v>57141</v>
      </c>
      <c r="B320" s="58" t="s">
        <v>7</v>
      </c>
      <c r="C320" s="58" t="s">
        <v>1830</v>
      </c>
      <c r="D320" s="105">
        <v>500</v>
      </c>
      <c r="E320" s="104"/>
      <c r="F320" s="58" t="s">
        <v>1831</v>
      </c>
      <c r="G320" s="58" t="s">
        <v>1832</v>
      </c>
      <c r="H320" s="58" t="s">
        <v>669</v>
      </c>
      <c r="I320" s="58" t="s">
        <v>670</v>
      </c>
      <c r="J320" s="58" t="s">
        <v>1833</v>
      </c>
      <c r="K320" s="106"/>
    </row>
    <row r="321" spans="1:11" ht="140.25" x14ac:dyDescent="0.25">
      <c r="A321" s="104">
        <v>57142</v>
      </c>
      <c r="B321" s="58" t="s">
        <v>7</v>
      </c>
      <c r="C321" s="58" t="s">
        <v>1834</v>
      </c>
      <c r="D321" s="105">
        <v>709</v>
      </c>
      <c r="E321" s="104"/>
      <c r="F321" s="58" t="s">
        <v>1835</v>
      </c>
      <c r="G321" s="58" t="s">
        <v>1836</v>
      </c>
      <c r="H321" s="58" t="s">
        <v>669</v>
      </c>
      <c r="I321" s="58" t="s">
        <v>670</v>
      </c>
      <c r="J321" s="58" t="s">
        <v>1837</v>
      </c>
      <c r="K321" s="106"/>
    </row>
    <row r="322" spans="1:11" ht="140.25" x14ac:dyDescent="0.25">
      <c r="A322" s="104">
        <v>57143</v>
      </c>
      <c r="B322" s="58" t="s">
        <v>7</v>
      </c>
      <c r="C322" s="58" t="s">
        <v>1838</v>
      </c>
      <c r="D322" s="105">
        <v>130</v>
      </c>
      <c r="E322" s="104"/>
      <c r="F322" s="58" t="s">
        <v>1839</v>
      </c>
      <c r="G322" s="58" t="s">
        <v>1840</v>
      </c>
      <c r="H322" s="58" t="s">
        <v>669</v>
      </c>
      <c r="I322" s="58" t="s">
        <v>670</v>
      </c>
      <c r="J322" s="58" t="s">
        <v>1841</v>
      </c>
      <c r="K322" s="106"/>
    </row>
    <row r="323" spans="1:11" ht="140.25" x14ac:dyDescent="0.25">
      <c r="A323" s="104">
        <v>57144</v>
      </c>
      <c r="B323" s="58" t="s">
        <v>7</v>
      </c>
      <c r="C323" s="58" t="s">
        <v>1842</v>
      </c>
      <c r="D323" s="105">
        <v>208</v>
      </c>
      <c r="E323" s="104"/>
      <c r="F323" s="58" t="s">
        <v>1843</v>
      </c>
      <c r="G323" s="58" t="s">
        <v>1844</v>
      </c>
      <c r="H323" s="58" t="s">
        <v>669</v>
      </c>
      <c r="I323" s="58" t="s">
        <v>670</v>
      </c>
      <c r="J323" s="58" t="s">
        <v>1845</v>
      </c>
      <c r="K323" s="106"/>
    </row>
    <row r="324" spans="1:11" ht="140.25" x14ac:dyDescent="0.25">
      <c r="A324" s="104">
        <v>57145</v>
      </c>
      <c r="B324" s="58" t="s">
        <v>7</v>
      </c>
      <c r="C324" s="58" t="s">
        <v>1846</v>
      </c>
      <c r="D324" s="105">
        <v>582.5</v>
      </c>
      <c r="E324" s="104"/>
      <c r="F324" s="58" t="s">
        <v>1847</v>
      </c>
      <c r="G324" s="58" t="s">
        <v>1848</v>
      </c>
      <c r="H324" s="58" t="s">
        <v>669</v>
      </c>
      <c r="I324" s="58" t="s">
        <v>670</v>
      </c>
      <c r="J324" s="58" t="s">
        <v>1849</v>
      </c>
      <c r="K324" s="106"/>
    </row>
    <row r="325" spans="1:11" ht="140.25" x14ac:dyDescent="0.25">
      <c r="A325" s="104">
        <v>57146</v>
      </c>
      <c r="B325" s="58" t="s">
        <v>7</v>
      </c>
      <c r="C325" s="58" t="s">
        <v>1850</v>
      </c>
      <c r="D325" s="105">
        <v>400</v>
      </c>
      <c r="E325" s="104"/>
      <c r="F325" s="58" t="s">
        <v>1851</v>
      </c>
      <c r="G325" s="58" t="s">
        <v>1852</v>
      </c>
      <c r="H325" s="58" t="s">
        <v>669</v>
      </c>
      <c r="I325" s="58" t="s">
        <v>670</v>
      </c>
      <c r="J325" s="58" t="s">
        <v>1853</v>
      </c>
      <c r="K325" s="106"/>
    </row>
    <row r="326" spans="1:11" ht="140.25" x14ac:dyDescent="0.25">
      <c r="A326" s="104">
        <v>57147</v>
      </c>
      <c r="B326" s="58" t="s">
        <v>7</v>
      </c>
      <c r="C326" s="58" t="s">
        <v>1854</v>
      </c>
      <c r="D326" s="105">
        <v>920</v>
      </c>
      <c r="E326" s="104"/>
      <c r="F326" s="58" t="s">
        <v>1855</v>
      </c>
      <c r="G326" s="58" t="s">
        <v>1856</v>
      </c>
      <c r="H326" s="58" t="s">
        <v>669</v>
      </c>
      <c r="I326" s="58" t="s">
        <v>670</v>
      </c>
      <c r="J326" s="58" t="s">
        <v>1857</v>
      </c>
      <c r="K326" s="106"/>
    </row>
    <row r="327" spans="1:11" ht="140.25" x14ac:dyDescent="0.25">
      <c r="A327" s="104">
        <v>57148</v>
      </c>
      <c r="B327" s="58" t="s">
        <v>7</v>
      </c>
      <c r="C327" s="58" t="s">
        <v>1858</v>
      </c>
      <c r="D327" s="105">
        <v>427</v>
      </c>
      <c r="E327" s="104"/>
      <c r="F327" s="58" t="s">
        <v>1859</v>
      </c>
      <c r="G327" s="58" t="s">
        <v>1860</v>
      </c>
      <c r="H327" s="58" t="s">
        <v>669</v>
      </c>
      <c r="I327" s="58" t="s">
        <v>670</v>
      </c>
      <c r="J327" s="58" t="s">
        <v>1861</v>
      </c>
      <c r="K327" s="106"/>
    </row>
    <row r="328" spans="1:11" ht="127.5" x14ac:dyDescent="0.25">
      <c r="A328" s="104">
        <v>57149</v>
      </c>
      <c r="B328" s="58" t="s">
        <v>7</v>
      </c>
      <c r="C328" s="58" t="s">
        <v>1862</v>
      </c>
      <c r="D328" s="105">
        <v>1162</v>
      </c>
      <c r="E328" s="104"/>
      <c r="F328" s="58" t="s">
        <v>1863</v>
      </c>
      <c r="G328" s="58" t="s">
        <v>1864</v>
      </c>
      <c r="H328" s="58" t="s">
        <v>669</v>
      </c>
      <c r="I328" s="58" t="s">
        <v>670</v>
      </c>
      <c r="J328" s="58" t="s">
        <v>1865</v>
      </c>
      <c r="K328" s="106"/>
    </row>
    <row r="329" spans="1:11" ht="140.25" x14ac:dyDescent="0.25">
      <c r="A329" s="104">
        <v>57150</v>
      </c>
      <c r="B329" s="58" t="s">
        <v>7</v>
      </c>
      <c r="C329" s="58" t="s">
        <v>1866</v>
      </c>
      <c r="D329" s="105">
        <v>486</v>
      </c>
      <c r="E329" s="104"/>
      <c r="F329" s="58" t="s">
        <v>1867</v>
      </c>
      <c r="G329" s="58" t="s">
        <v>1868</v>
      </c>
      <c r="H329" s="58" t="s">
        <v>669</v>
      </c>
      <c r="I329" s="58" t="s">
        <v>670</v>
      </c>
      <c r="J329" s="58" t="s">
        <v>1869</v>
      </c>
      <c r="K329" s="106"/>
    </row>
    <row r="330" spans="1:11" ht="127.5" x14ac:dyDescent="0.25">
      <c r="A330" s="104">
        <v>57151</v>
      </c>
      <c r="B330" s="58" t="s">
        <v>7</v>
      </c>
      <c r="C330" s="58" t="s">
        <v>1870</v>
      </c>
      <c r="D330" s="105">
        <v>748</v>
      </c>
      <c r="E330" s="104"/>
      <c r="F330" s="58" t="s">
        <v>1871</v>
      </c>
      <c r="G330" s="58" t="s">
        <v>1872</v>
      </c>
      <c r="H330" s="58" t="s">
        <v>669</v>
      </c>
      <c r="I330" s="58" t="s">
        <v>670</v>
      </c>
      <c r="J330" s="58" t="s">
        <v>1873</v>
      </c>
      <c r="K330" s="106"/>
    </row>
    <row r="331" spans="1:11" ht="127.5" x14ac:dyDescent="0.25">
      <c r="A331" s="104">
        <v>57152</v>
      </c>
      <c r="B331" s="58" t="s">
        <v>7</v>
      </c>
      <c r="C331" s="58" t="s">
        <v>1874</v>
      </c>
      <c r="D331" s="105">
        <v>178</v>
      </c>
      <c r="E331" s="104"/>
      <c r="F331" s="58" t="s">
        <v>1875</v>
      </c>
      <c r="G331" s="58" t="s">
        <v>1876</v>
      </c>
      <c r="H331" s="58" t="s">
        <v>669</v>
      </c>
      <c r="I331" s="58" t="s">
        <v>670</v>
      </c>
      <c r="J331" s="58" t="s">
        <v>1877</v>
      </c>
      <c r="K331" s="106"/>
    </row>
    <row r="332" spans="1:11" ht="140.25" x14ac:dyDescent="0.25">
      <c r="A332" s="104">
        <v>57153</v>
      </c>
      <c r="B332" s="58" t="s">
        <v>7</v>
      </c>
      <c r="C332" s="58" t="s">
        <v>1878</v>
      </c>
      <c r="D332" s="105">
        <v>643.20000000000005</v>
      </c>
      <c r="E332" s="104"/>
      <c r="F332" s="58" t="s">
        <v>1879</v>
      </c>
      <c r="G332" s="58" t="s">
        <v>1880</v>
      </c>
      <c r="H332" s="58" t="s">
        <v>669</v>
      </c>
      <c r="I332" s="58" t="s">
        <v>670</v>
      </c>
      <c r="J332" s="58" t="s">
        <v>1881</v>
      </c>
      <c r="K332" s="106"/>
    </row>
    <row r="333" spans="1:11" ht="127.5" x14ac:dyDescent="0.25">
      <c r="A333" s="104">
        <v>57154</v>
      </c>
      <c r="B333" s="58" t="s">
        <v>7</v>
      </c>
      <c r="C333" s="58" t="s">
        <v>1882</v>
      </c>
      <c r="D333" s="105">
        <v>1353</v>
      </c>
      <c r="E333" s="104"/>
      <c r="F333" s="58" t="s">
        <v>474</v>
      </c>
      <c r="G333" s="58" t="s">
        <v>1883</v>
      </c>
      <c r="H333" s="58" t="s">
        <v>669</v>
      </c>
      <c r="I333" s="58" t="s">
        <v>670</v>
      </c>
      <c r="J333" s="58" t="s">
        <v>1884</v>
      </c>
      <c r="K333" s="106"/>
    </row>
    <row r="334" spans="1:11" ht="127.5" x14ac:dyDescent="0.25">
      <c r="A334" s="104">
        <v>57155</v>
      </c>
      <c r="B334" s="58" t="s">
        <v>7</v>
      </c>
      <c r="C334" s="58" t="s">
        <v>1885</v>
      </c>
      <c r="D334" s="105">
        <v>695</v>
      </c>
      <c r="E334" s="104"/>
      <c r="F334" s="58" t="s">
        <v>475</v>
      </c>
      <c r="G334" s="58" t="s">
        <v>1886</v>
      </c>
      <c r="H334" s="58" t="s">
        <v>669</v>
      </c>
      <c r="I334" s="58" t="s">
        <v>670</v>
      </c>
      <c r="J334" s="58" t="s">
        <v>1887</v>
      </c>
      <c r="K334" s="106"/>
    </row>
    <row r="335" spans="1:11" ht="140.25" x14ac:dyDescent="0.25">
      <c r="A335" s="104">
        <v>57859</v>
      </c>
      <c r="B335" s="58" t="s">
        <v>7</v>
      </c>
      <c r="C335" s="58" t="s">
        <v>1888</v>
      </c>
      <c r="D335" s="105">
        <v>1053</v>
      </c>
      <c r="E335" s="104"/>
      <c r="F335" s="58" t="s">
        <v>1889</v>
      </c>
      <c r="G335" s="58" t="s">
        <v>1890</v>
      </c>
      <c r="H335" s="58" t="s">
        <v>669</v>
      </c>
      <c r="I335" s="58" t="s">
        <v>670</v>
      </c>
      <c r="J335" s="58" t="s">
        <v>1891</v>
      </c>
      <c r="K335" s="106"/>
    </row>
    <row r="336" spans="1:11" ht="127.5" x14ac:dyDescent="0.25">
      <c r="A336" s="104">
        <v>57860</v>
      </c>
      <c r="B336" s="58" t="s">
        <v>7</v>
      </c>
      <c r="C336" s="58" t="s">
        <v>1892</v>
      </c>
      <c r="D336" s="105">
        <v>996</v>
      </c>
      <c r="E336" s="104"/>
      <c r="F336" s="58" t="s">
        <v>1893</v>
      </c>
      <c r="G336" s="58" t="s">
        <v>1894</v>
      </c>
      <c r="H336" s="58" t="s">
        <v>669</v>
      </c>
      <c r="I336" s="58" t="s">
        <v>670</v>
      </c>
      <c r="J336" s="58" t="s">
        <v>1895</v>
      </c>
      <c r="K336" s="106"/>
    </row>
    <row r="337" spans="1:11" ht="140.25" x14ac:dyDescent="0.25">
      <c r="A337" s="104">
        <v>57861</v>
      </c>
      <c r="B337" s="58" t="s">
        <v>7</v>
      </c>
      <c r="C337" s="58" t="s">
        <v>1896</v>
      </c>
      <c r="D337" s="105">
        <v>1097</v>
      </c>
      <c r="E337" s="104"/>
      <c r="F337" s="58" t="s">
        <v>1897</v>
      </c>
      <c r="G337" s="58" t="s">
        <v>1898</v>
      </c>
      <c r="H337" s="58" t="s">
        <v>669</v>
      </c>
      <c r="I337" s="58" t="s">
        <v>670</v>
      </c>
      <c r="J337" s="58" t="s">
        <v>1899</v>
      </c>
      <c r="K337" s="106"/>
    </row>
    <row r="338" spans="1:11" ht="127.5" x14ac:dyDescent="0.25">
      <c r="A338" s="104">
        <v>57862</v>
      </c>
      <c r="B338" s="58" t="s">
        <v>7</v>
      </c>
      <c r="C338" s="58" t="s">
        <v>1900</v>
      </c>
      <c r="D338" s="105">
        <v>226</v>
      </c>
      <c r="E338" s="104"/>
      <c r="F338" s="58" t="s">
        <v>1901</v>
      </c>
      <c r="G338" s="58" t="s">
        <v>1902</v>
      </c>
      <c r="H338" s="58" t="s">
        <v>669</v>
      </c>
      <c r="I338" s="58" t="s">
        <v>670</v>
      </c>
      <c r="J338" s="58" t="s">
        <v>1903</v>
      </c>
      <c r="K338" s="106"/>
    </row>
    <row r="339" spans="1:11" ht="140.25" x14ac:dyDescent="0.25">
      <c r="A339" s="104">
        <v>57863</v>
      </c>
      <c r="B339" s="58" t="s">
        <v>7</v>
      </c>
      <c r="C339" s="58" t="s">
        <v>1904</v>
      </c>
      <c r="D339" s="105">
        <v>416</v>
      </c>
      <c r="E339" s="104"/>
      <c r="F339" s="58" t="s">
        <v>1905</v>
      </c>
      <c r="G339" s="58" t="s">
        <v>1906</v>
      </c>
      <c r="H339" s="58" t="s">
        <v>669</v>
      </c>
      <c r="I339" s="58" t="s">
        <v>670</v>
      </c>
      <c r="J339" s="58" t="s">
        <v>1907</v>
      </c>
      <c r="K339" s="106"/>
    </row>
    <row r="340" spans="1:11" ht="140.25" x14ac:dyDescent="0.25">
      <c r="A340" s="104">
        <v>57865</v>
      </c>
      <c r="B340" s="58" t="s">
        <v>7</v>
      </c>
      <c r="C340" s="58"/>
      <c r="D340" s="105">
        <v>900</v>
      </c>
      <c r="E340" s="104"/>
      <c r="F340" s="58" t="s">
        <v>1908</v>
      </c>
      <c r="G340" s="58" t="s">
        <v>1909</v>
      </c>
      <c r="H340" s="58" t="s">
        <v>669</v>
      </c>
      <c r="I340" s="58" t="s">
        <v>670</v>
      </c>
      <c r="J340" s="58" t="s">
        <v>1910</v>
      </c>
      <c r="K340" s="106"/>
    </row>
    <row r="341" spans="1:11" ht="140.25" x14ac:dyDescent="0.25">
      <c r="A341" s="104">
        <v>57866</v>
      </c>
      <c r="B341" s="58" t="s">
        <v>7</v>
      </c>
      <c r="C341" s="58" t="s">
        <v>1911</v>
      </c>
      <c r="D341" s="105">
        <v>526</v>
      </c>
      <c r="E341" s="104"/>
      <c r="F341" s="58" t="s">
        <v>1912</v>
      </c>
      <c r="G341" s="58" t="s">
        <v>1913</v>
      </c>
      <c r="H341" s="58" t="s">
        <v>669</v>
      </c>
      <c r="I341" s="58" t="s">
        <v>670</v>
      </c>
      <c r="J341" s="58" t="s">
        <v>1914</v>
      </c>
      <c r="K341" s="106"/>
    </row>
    <row r="342" spans="1:11" ht="140.25" x14ac:dyDescent="0.25">
      <c r="A342" s="104">
        <v>57867</v>
      </c>
      <c r="B342" s="58" t="s">
        <v>7</v>
      </c>
      <c r="C342" s="58" t="s">
        <v>1915</v>
      </c>
      <c r="D342" s="105">
        <v>712</v>
      </c>
      <c r="E342" s="104"/>
      <c r="F342" s="58" t="s">
        <v>1916</v>
      </c>
      <c r="G342" s="58" t="s">
        <v>1917</v>
      </c>
      <c r="H342" s="58" t="s">
        <v>669</v>
      </c>
      <c r="I342" s="58" t="s">
        <v>670</v>
      </c>
      <c r="J342" s="58" t="s">
        <v>1918</v>
      </c>
      <c r="K342" s="106"/>
    </row>
    <row r="343" spans="1:11" ht="140.25" x14ac:dyDescent="0.25">
      <c r="A343" s="104">
        <v>57868</v>
      </c>
      <c r="B343" s="58" t="s">
        <v>7</v>
      </c>
      <c r="C343" s="58" t="s">
        <v>1919</v>
      </c>
      <c r="D343" s="105">
        <v>1137</v>
      </c>
      <c r="E343" s="104"/>
      <c r="F343" s="58" t="s">
        <v>1920</v>
      </c>
      <c r="G343" s="58" t="s">
        <v>1921</v>
      </c>
      <c r="H343" s="58" t="s">
        <v>669</v>
      </c>
      <c r="I343" s="58" t="s">
        <v>670</v>
      </c>
      <c r="J343" s="58" t="s">
        <v>1922</v>
      </c>
      <c r="K343" s="106"/>
    </row>
    <row r="344" spans="1:11" ht="140.25" x14ac:dyDescent="0.25">
      <c r="A344" s="104">
        <v>57869</v>
      </c>
      <c r="B344" s="58" t="s">
        <v>7</v>
      </c>
      <c r="C344" s="58" t="s">
        <v>1923</v>
      </c>
      <c r="D344" s="105">
        <v>342</v>
      </c>
      <c r="E344" s="104"/>
      <c r="F344" s="58" t="s">
        <v>1924</v>
      </c>
      <c r="G344" s="58" t="s">
        <v>1925</v>
      </c>
      <c r="H344" s="58" t="s">
        <v>669</v>
      </c>
      <c r="I344" s="58" t="s">
        <v>670</v>
      </c>
      <c r="J344" s="58" t="s">
        <v>1926</v>
      </c>
      <c r="K344" s="106"/>
    </row>
    <row r="345" spans="1:11" ht="140.25" x14ac:dyDescent="0.25">
      <c r="A345" s="104">
        <v>57870</v>
      </c>
      <c r="B345" s="58" t="s">
        <v>7</v>
      </c>
      <c r="C345" s="58" t="s">
        <v>1927</v>
      </c>
      <c r="D345" s="105">
        <v>678</v>
      </c>
      <c r="E345" s="104"/>
      <c r="F345" s="58" t="s">
        <v>1928</v>
      </c>
      <c r="G345" s="58" t="s">
        <v>1929</v>
      </c>
      <c r="H345" s="58" t="s">
        <v>669</v>
      </c>
      <c r="I345" s="58" t="s">
        <v>670</v>
      </c>
      <c r="J345" s="58" t="s">
        <v>1930</v>
      </c>
      <c r="K345" s="106"/>
    </row>
    <row r="346" spans="1:11" ht="140.25" x14ac:dyDescent="0.25">
      <c r="A346" s="104">
        <v>57871</v>
      </c>
      <c r="B346" s="58" t="s">
        <v>7</v>
      </c>
      <c r="C346" s="58" t="s">
        <v>1931</v>
      </c>
      <c r="D346" s="105">
        <v>605</v>
      </c>
      <c r="E346" s="104"/>
      <c r="F346" s="58" t="s">
        <v>1932</v>
      </c>
      <c r="G346" s="58" t="s">
        <v>1933</v>
      </c>
      <c r="H346" s="58" t="s">
        <v>669</v>
      </c>
      <c r="I346" s="58" t="s">
        <v>670</v>
      </c>
      <c r="J346" s="58" t="s">
        <v>1934</v>
      </c>
      <c r="K346" s="106"/>
    </row>
    <row r="347" spans="1:11" ht="140.25" x14ac:dyDescent="0.25">
      <c r="A347" s="104">
        <v>57872</v>
      </c>
      <c r="B347" s="58" t="s">
        <v>7</v>
      </c>
      <c r="C347" s="58" t="s">
        <v>1935</v>
      </c>
      <c r="D347" s="105">
        <v>731</v>
      </c>
      <c r="E347" s="104"/>
      <c r="F347" s="58" t="s">
        <v>1936</v>
      </c>
      <c r="G347" s="58" t="s">
        <v>1937</v>
      </c>
      <c r="H347" s="58" t="s">
        <v>669</v>
      </c>
      <c r="I347" s="58" t="s">
        <v>670</v>
      </c>
      <c r="J347" s="58" t="s">
        <v>1938</v>
      </c>
      <c r="K347" s="106"/>
    </row>
    <row r="348" spans="1:11" ht="140.25" x14ac:dyDescent="0.25">
      <c r="A348" s="104">
        <v>57873</v>
      </c>
      <c r="B348" s="58" t="s">
        <v>7</v>
      </c>
      <c r="C348" s="58" t="s">
        <v>1939</v>
      </c>
      <c r="D348" s="105">
        <v>594</v>
      </c>
      <c r="E348" s="104"/>
      <c r="F348" s="58" t="s">
        <v>1940</v>
      </c>
      <c r="G348" s="58" t="s">
        <v>1941</v>
      </c>
      <c r="H348" s="58" t="s">
        <v>669</v>
      </c>
      <c r="I348" s="58" t="s">
        <v>670</v>
      </c>
      <c r="J348" s="58" t="s">
        <v>1942</v>
      </c>
      <c r="K348" s="106"/>
    </row>
    <row r="349" spans="1:11" ht="140.25" x14ac:dyDescent="0.25">
      <c r="A349" s="104">
        <v>57874</v>
      </c>
      <c r="B349" s="58" t="s">
        <v>7</v>
      </c>
      <c r="C349" s="58" t="s">
        <v>1943</v>
      </c>
      <c r="D349" s="105">
        <v>364</v>
      </c>
      <c r="E349" s="104"/>
      <c r="F349" s="58" t="s">
        <v>1944</v>
      </c>
      <c r="G349" s="58" t="s">
        <v>1945</v>
      </c>
      <c r="H349" s="58" t="s">
        <v>669</v>
      </c>
      <c r="I349" s="58" t="s">
        <v>670</v>
      </c>
      <c r="J349" s="58" t="s">
        <v>1946</v>
      </c>
      <c r="K349" s="106"/>
    </row>
    <row r="350" spans="1:11" ht="140.25" x14ac:dyDescent="0.25">
      <c r="A350" s="104">
        <v>57875</v>
      </c>
      <c r="B350" s="58" t="s">
        <v>7</v>
      </c>
      <c r="C350" s="58" t="s">
        <v>1947</v>
      </c>
      <c r="D350" s="105">
        <v>1510</v>
      </c>
      <c r="E350" s="104"/>
      <c r="F350" s="58" t="s">
        <v>1948</v>
      </c>
      <c r="G350" s="58" t="s">
        <v>1949</v>
      </c>
      <c r="H350" s="58" t="s">
        <v>669</v>
      </c>
      <c r="I350" s="58" t="s">
        <v>670</v>
      </c>
      <c r="J350" s="58" t="s">
        <v>1950</v>
      </c>
      <c r="K350" s="106"/>
    </row>
    <row r="351" spans="1:11" ht="140.25" x14ac:dyDescent="0.25">
      <c r="A351" s="104">
        <v>57876</v>
      </c>
      <c r="B351" s="58" t="s">
        <v>7</v>
      </c>
      <c r="C351" s="58" t="s">
        <v>1951</v>
      </c>
      <c r="D351" s="105">
        <v>871</v>
      </c>
      <c r="E351" s="104"/>
      <c r="F351" s="58" t="s">
        <v>1952</v>
      </c>
      <c r="G351" s="58" t="s">
        <v>1953</v>
      </c>
      <c r="H351" s="58" t="s">
        <v>669</v>
      </c>
      <c r="I351" s="58" t="s">
        <v>670</v>
      </c>
      <c r="J351" s="58" t="s">
        <v>1954</v>
      </c>
      <c r="K351" s="106"/>
    </row>
    <row r="352" spans="1:11" ht="140.25" x14ac:dyDescent="0.25">
      <c r="A352" s="104">
        <v>57877</v>
      </c>
      <c r="B352" s="58" t="s">
        <v>7</v>
      </c>
      <c r="C352" s="58" t="s">
        <v>1955</v>
      </c>
      <c r="D352" s="105">
        <v>2891</v>
      </c>
      <c r="E352" s="104"/>
      <c r="F352" s="58" t="s">
        <v>1956</v>
      </c>
      <c r="G352" s="58" t="s">
        <v>1957</v>
      </c>
      <c r="H352" s="58" t="s">
        <v>669</v>
      </c>
      <c r="I352" s="58" t="s">
        <v>670</v>
      </c>
      <c r="J352" s="58" t="s">
        <v>1958</v>
      </c>
      <c r="K352" s="106"/>
    </row>
    <row r="353" spans="1:11" ht="140.25" x14ac:dyDescent="0.25">
      <c r="A353" s="104">
        <v>57878</v>
      </c>
      <c r="B353" s="58" t="s">
        <v>7</v>
      </c>
      <c r="C353" s="58" t="s">
        <v>1959</v>
      </c>
      <c r="D353" s="105">
        <v>2111</v>
      </c>
      <c r="E353" s="104"/>
      <c r="F353" s="58" t="s">
        <v>1960</v>
      </c>
      <c r="G353" s="58" t="s">
        <v>1961</v>
      </c>
      <c r="H353" s="58" t="s">
        <v>669</v>
      </c>
      <c r="I353" s="58" t="s">
        <v>670</v>
      </c>
      <c r="J353" s="58" t="s">
        <v>1962</v>
      </c>
      <c r="K353" s="106"/>
    </row>
    <row r="354" spans="1:11" ht="140.25" x14ac:dyDescent="0.25">
      <c r="A354" s="104">
        <v>57879</v>
      </c>
      <c r="B354" s="58" t="s">
        <v>7</v>
      </c>
      <c r="C354" s="58" t="s">
        <v>1963</v>
      </c>
      <c r="D354" s="105">
        <v>1749</v>
      </c>
      <c r="E354" s="104"/>
      <c r="F354" s="58" t="s">
        <v>1964</v>
      </c>
      <c r="G354" s="58" t="s">
        <v>1965</v>
      </c>
      <c r="H354" s="58" t="s">
        <v>669</v>
      </c>
      <c r="I354" s="58" t="s">
        <v>670</v>
      </c>
      <c r="J354" s="58" t="s">
        <v>1966</v>
      </c>
      <c r="K354" s="106"/>
    </row>
    <row r="355" spans="1:11" ht="140.25" x14ac:dyDescent="0.25">
      <c r="A355" s="104">
        <v>57880</v>
      </c>
      <c r="B355" s="58" t="s">
        <v>7</v>
      </c>
      <c r="C355" s="58" t="s">
        <v>1967</v>
      </c>
      <c r="D355" s="105">
        <v>687</v>
      </c>
      <c r="E355" s="104"/>
      <c r="F355" s="58" t="s">
        <v>1968</v>
      </c>
      <c r="G355" s="58" t="s">
        <v>1969</v>
      </c>
      <c r="H355" s="58" t="s">
        <v>669</v>
      </c>
      <c r="I355" s="58" t="s">
        <v>670</v>
      </c>
      <c r="J355" s="58" t="s">
        <v>1970</v>
      </c>
      <c r="K355" s="106"/>
    </row>
    <row r="356" spans="1:11" ht="140.25" x14ac:dyDescent="0.25">
      <c r="A356" s="104">
        <v>57881</v>
      </c>
      <c r="B356" s="58" t="s">
        <v>7</v>
      </c>
      <c r="C356" s="58" t="s">
        <v>1971</v>
      </c>
      <c r="D356" s="105">
        <v>1007</v>
      </c>
      <c r="E356" s="104"/>
      <c r="F356" s="58" t="s">
        <v>1972</v>
      </c>
      <c r="G356" s="58" t="s">
        <v>1973</v>
      </c>
      <c r="H356" s="58" t="s">
        <v>669</v>
      </c>
      <c r="I356" s="58" t="s">
        <v>670</v>
      </c>
      <c r="J356" s="58" t="s">
        <v>1974</v>
      </c>
      <c r="K356" s="106"/>
    </row>
    <row r="357" spans="1:11" ht="140.25" x14ac:dyDescent="0.25">
      <c r="A357" s="104">
        <v>57882</v>
      </c>
      <c r="B357" s="58" t="s">
        <v>7</v>
      </c>
      <c r="C357" s="58" t="s">
        <v>1975</v>
      </c>
      <c r="D357" s="105">
        <v>391</v>
      </c>
      <c r="E357" s="104"/>
      <c r="F357" s="58" t="s">
        <v>1976</v>
      </c>
      <c r="G357" s="58" t="s">
        <v>1977</v>
      </c>
      <c r="H357" s="58" t="s">
        <v>669</v>
      </c>
      <c r="I357" s="58" t="s">
        <v>670</v>
      </c>
      <c r="J357" s="58" t="s">
        <v>1978</v>
      </c>
      <c r="K357" s="106"/>
    </row>
    <row r="358" spans="1:11" ht="140.25" x14ac:dyDescent="0.25">
      <c r="A358" s="104">
        <v>57883</v>
      </c>
      <c r="B358" s="58" t="s">
        <v>7</v>
      </c>
      <c r="C358" s="58" t="s">
        <v>1979</v>
      </c>
      <c r="D358" s="105">
        <v>366</v>
      </c>
      <c r="E358" s="104"/>
      <c r="F358" s="58" t="s">
        <v>1980</v>
      </c>
      <c r="G358" s="58" t="s">
        <v>1981</v>
      </c>
      <c r="H358" s="58" t="s">
        <v>669</v>
      </c>
      <c r="I358" s="58" t="s">
        <v>670</v>
      </c>
      <c r="J358" s="58" t="s">
        <v>1982</v>
      </c>
      <c r="K358" s="106"/>
    </row>
    <row r="359" spans="1:11" ht="140.25" x14ac:dyDescent="0.25">
      <c r="A359" s="104">
        <v>57884</v>
      </c>
      <c r="B359" s="58" t="s">
        <v>7</v>
      </c>
      <c r="C359" s="58" t="s">
        <v>1983</v>
      </c>
      <c r="D359" s="105">
        <v>361</v>
      </c>
      <c r="E359" s="104"/>
      <c r="F359" s="58" t="s">
        <v>1984</v>
      </c>
      <c r="G359" s="58" t="s">
        <v>1985</v>
      </c>
      <c r="H359" s="58" t="s">
        <v>669</v>
      </c>
      <c r="I359" s="58" t="s">
        <v>670</v>
      </c>
      <c r="J359" s="58" t="s">
        <v>1986</v>
      </c>
      <c r="K359" s="106"/>
    </row>
    <row r="360" spans="1:11" ht="127.5" x14ac:dyDescent="0.25">
      <c r="A360" s="104">
        <v>57885</v>
      </c>
      <c r="B360" s="58" t="s">
        <v>7</v>
      </c>
      <c r="C360" s="58" t="s">
        <v>1987</v>
      </c>
      <c r="D360" s="105">
        <v>467</v>
      </c>
      <c r="E360" s="104"/>
      <c r="F360" s="58" t="s">
        <v>1988</v>
      </c>
      <c r="G360" s="58" t="s">
        <v>1989</v>
      </c>
      <c r="H360" s="58" t="s">
        <v>669</v>
      </c>
      <c r="I360" s="58" t="s">
        <v>670</v>
      </c>
      <c r="J360" s="58" t="s">
        <v>1990</v>
      </c>
      <c r="K360" s="106"/>
    </row>
    <row r="361" spans="1:11" ht="140.25" x14ac:dyDescent="0.25">
      <c r="A361" s="104">
        <v>57887</v>
      </c>
      <c r="B361" s="58" t="s">
        <v>7</v>
      </c>
      <c r="C361" s="58" t="s">
        <v>1991</v>
      </c>
      <c r="D361" s="105">
        <v>882</v>
      </c>
      <c r="E361" s="104"/>
      <c r="F361" s="58" t="s">
        <v>1992</v>
      </c>
      <c r="G361" s="58" t="s">
        <v>1993</v>
      </c>
      <c r="H361" s="58" t="s">
        <v>669</v>
      </c>
      <c r="I361" s="58" t="s">
        <v>670</v>
      </c>
      <c r="J361" s="58" t="s">
        <v>1994</v>
      </c>
      <c r="K361" s="106"/>
    </row>
    <row r="362" spans="1:11" ht="140.25" x14ac:dyDescent="0.25">
      <c r="A362" s="104">
        <v>57888</v>
      </c>
      <c r="B362" s="58" t="s">
        <v>7</v>
      </c>
      <c r="C362" s="58" t="s">
        <v>1995</v>
      </c>
      <c r="D362" s="105">
        <v>747</v>
      </c>
      <c r="E362" s="104"/>
      <c r="F362" s="58" t="s">
        <v>1996</v>
      </c>
      <c r="G362" s="58" t="s">
        <v>1997</v>
      </c>
      <c r="H362" s="58" t="s">
        <v>669</v>
      </c>
      <c r="I362" s="58" t="s">
        <v>670</v>
      </c>
      <c r="J362" s="58" t="s">
        <v>1998</v>
      </c>
      <c r="K362" s="106"/>
    </row>
    <row r="363" spans="1:11" ht="127.5" x14ac:dyDescent="0.25">
      <c r="A363" s="104">
        <v>57889</v>
      </c>
      <c r="B363" s="58" t="s">
        <v>7</v>
      </c>
      <c r="C363" s="58" t="s">
        <v>1999</v>
      </c>
      <c r="D363" s="105">
        <v>195</v>
      </c>
      <c r="E363" s="104"/>
      <c r="F363" s="58" t="s">
        <v>2000</v>
      </c>
      <c r="G363" s="58" t="s">
        <v>2001</v>
      </c>
      <c r="H363" s="58" t="s">
        <v>669</v>
      </c>
      <c r="I363" s="58" t="s">
        <v>670</v>
      </c>
      <c r="J363" s="58" t="s">
        <v>2002</v>
      </c>
      <c r="K363" s="106"/>
    </row>
    <row r="364" spans="1:11" ht="140.25" x14ac:dyDescent="0.25">
      <c r="A364" s="104">
        <v>57890</v>
      </c>
      <c r="B364" s="58" t="s">
        <v>7</v>
      </c>
      <c r="C364" s="58" t="s">
        <v>2003</v>
      </c>
      <c r="D364" s="105">
        <v>243</v>
      </c>
      <c r="E364" s="104"/>
      <c r="F364" s="58" t="s">
        <v>2004</v>
      </c>
      <c r="G364" s="58" t="s">
        <v>2005</v>
      </c>
      <c r="H364" s="58" t="s">
        <v>669</v>
      </c>
      <c r="I364" s="58" t="s">
        <v>670</v>
      </c>
      <c r="J364" s="58" t="s">
        <v>2006</v>
      </c>
      <c r="K364" s="106"/>
    </row>
    <row r="365" spans="1:11" ht="140.25" x14ac:dyDescent="0.25">
      <c r="A365" s="104">
        <v>57891</v>
      </c>
      <c r="B365" s="58" t="s">
        <v>7</v>
      </c>
      <c r="C365" s="58" t="s">
        <v>2007</v>
      </c>
      <c r="D365" s="105">
        <v>500</v>
      </c>
      <c r="E365" s="104"/>
      <c r="F365" s="58" t="s">
        <v>2008</v>
      </c>
      <c r="G365" s="58" t="s">
        <v>2009</v>
      </c>
      <c r="H365" s="58" t="s">
        <v>669</v>
      </c>
      <c r="I365" s="58" t="s">
        <v>670</v>
      </c>
      <c r="J365" s="58" t="s">
        <v>2010</v>
      </c>
      <c r="K365" s="106"/>
    </row>
    <row r="366" spans="1:11" ht="127.5" x14ac:dyDescent="0.25">
      <c r="A366" s="104">
        <v>57892</v>
      </c>
      <c r="B366" s="58" t="s">
        <v>7</v>
      </c>
      <c r="C366" s="58" t="s">
        <v>2011</v>
      </c>
      <c r="D366" s="105">
        <v>555</v>
      </c>
      <c r="E366" s="104"/>
      <c r="F366" s="58" t="s">
        <v>2012</v>
      </c>
      <c r="G366" s="58" t="s">
        <v>2013</v>
      </c>
      <c r="H366" s="58" t="s">
        <v>669</v>
      </c>
      <c r="I366" s="58" t="s">
        <v>670</v>
      </c>
      <c r="J366" s="58" t="s">
        <v>2014</v>
      </c>
      <c r="K366" s="106"/>
    </row>
    <row r="367" spans="1:11" ht="140.25" x14ac:dyDescent="0.25">
      <c r="A367" s="104">
        <v>57893</v>
      </c>
      <c r="B367" s="58" t="s">
        <v>7</v>
      </c>
      <c r="C367" s="58" t="s">
        <v>2015</v>
      </c>
      <c r="D367" s="105">
        <v>193</v>
      </c>
      <c r="E367" s="104"/>
      <c r="F367" s="58" t="s">
        <v>2016</v>
      </c>
      <c r="G367" s="58" t="s">
        <v>2017</v>
      </c>
      <c r="H367" s="58" t="s">
        <v>669</v>
      </c>
      <c r="I367" s="58" t="s">
        <v>670</v>
      </c>
      <c r="J367" s="58" t="s">
        <v>2018</v>
      </c>
      <c r="K367" s="106"/>
    </row>
    <row r="368" spans="1:11" ht="140.25" x14ac:dyDescent="0.25">
      <c r="A368" s="104">
        <v>57895</v>
      </c>
      <c r="B368" s="58" t="s">
        <v>7</v>
      </c>
      <c r="C368" s="58" t="s">
        <v>2019</v>
      </c>
      <c r="D368" s="105">
        <v>870</v>
      </c>
      <c r="E368" s="104"/>
      <c r="F368" s="58" t="s">
        <v>2020</v>
      </c>
      <c r="G368" s="58" t="s">
        <v>2021</v>
      </c>
      <c r="H368" s="58" t="s">
        <v>669</v>
      </c>
      <c r="I368" s="58" t="s">
        <v>670</v>
      </c>
      <c r="J368" s="58" t="s">
        <v>2022</v>
      </c>
      <c r="K368" s="106"/>
    </row>
    <row r="369" spans="1:11" ht="140.25" x14ac:dyDescent="0.25">
      <c r="A369" s="104">
        <v>57896</v>
      </c>
      <c r="B369" s="58" t="s">
        <v>7</v>
      </c>
      <c r="C369" s="58" t="s">
        <v>2023</v>
      </c>
      <c r="D369" s="105">
        <v>235</v>
      </c>
      <c r="E369" s="104"/>
      <c r="F369" s="58" t="s">
        <v>2024</v>
      </c>
      <c r="G369" s="58" t="s">
        <v>2025</v>
      </c>
      <c r="H369" s="58" t="s">
        <v>669</v>
      </c>
      <c r="I369" s="58" t="s">
        <v>670</v>
      </c>
      <c r="J369" s="58" t="s">
        <v>2026</v>
      </c>
      <c r="K369" s="106"/>
    </row>
    <row r="370" spans="1:11" ht="140.25" x14ac:dyDescent="0.25">
      <c r="A370" s="104">
        <v>57897</v>
      </c>
      <c r="B370" s="58" t="s">
        <v>7</v>
      </c>
      <c r="C370" s="58" t="s">
        <v>2027</v>
      </c>
      <c r="D370" s="105">
        <v>204</v>
      </c>
      <c r="E370" s="104"/>
      <c r="F370" s="58" t="s">
        <v>2028</v>
      </c>
      <c r="G370" s="58" t="s">
        <v>2029</v>
      </c>
      <c r="H370" s="58" t="s">
        <v>669</v>
      </c>
      <c r="I370" s="58" t="s">
        <v>670</v>
      </c>
      <c r="J370" s="58" t="s">
        <v>2030</v>
      </c>
      <c r="K370" s="106"/>
    </row>
    <row r="371" spans="1:11" ht="127.5" x14ac:dyDescent="0.25">
      <c r="A371" s="104">
        <v>57899</v>
      </c>
      <c r="B371" s="58" t="s">
        <v>7</v>
      </c>
      <c r="C371" s="58"/>
      <c r="D371" s="105">
        <v>300</v>
      </c>
      <c r="E371" s="104"/>
      <c r="F371" s="58" t="s">
        <v>2031</v>
      </c>
      <c r="G371" s="58" t="s">
        <v>2032</v>
      </c>
      <c r="H371" s="58" t="s">
        <v>669</v>
      </c>
      <c r="I371" s="58" t="s">
        <v>670</v>
      </c>
      <c r="J371" s="58" t="s">
        <v>2033</v>
      </c>
      <c r="K371" s="106"/>
    </row>
    <row r="372" spans="1:11" ht="140.25" x14ac:dyDescent="0.25">
      <c r="A372" s="104">
        <v>57902</v>
      </c>
      <c r="B372" s="58" t="s">
        <v>7</v>
      </c>
      <c r="C372" s="58"/>
      <c r="D372" s="105">
        <v>250</v>
      </c>
      <c r="E372" s="104"/>
      <c r="F372" s="58" t="s">
        <v>2034</v>
      </c>
      <c r="G372" s="58" t="s">
        <v>2035</v>
      </c>
      <c r="H372" s="58" t="s">
        <v>669</v>
      </c>
      <c r="I372" s="58" t="s">
        <v>670</v>
      </c>
      <c r="J372" s="58" t="s">
        <v>2036</v>
      </c>
      <c r="K372" s="106"/>
    </row>
    <row r="373" spans="1:11" ht="127.5" x14ac:dyDescent="0.25">
      <c r="A373" s="104">
        <v>57903</v>
      </c>
      <c r="B373" s="58" t="s">
        <v>7</v>
      </c>
      <c r="C373" s="58"/>
      <c r="D373" s="105">
        <v>250</v>
      </c>
      <c r="E373" s="104"/>
      <c r="F373" s="58" t="s">
        <v>2037</v>
      </c>
      <c r="G373" s="58" t="s">
        <v>2038</v>
      </c>
      <c r="H373" s="58" t="s">
        <v>669</v>
      </c>
      <c r="I373" s="58" t="s">
        <v>670</v>
      </c>
      <c r="J373" s="58" t="s">
        <v>2039</v>
      </c>
      <c r="K373" s="106"/>
    </row>
    <row r="374" spans="1:11" ht="140.25" x14ac:dyDescent="0.25">
      <c r="A374" s="104">
        <v>57904</v>
      </c>
      <c r="B374" s="58" t="s">
        <v>7</v>
      </c>
      <c r="C374" s="58" t="s">
        <v>2040</v>
      </c>
      <c r="D374" s="105">
        <v>367</v>
      </c>
      <c r="E374" s="104"/>
      <c r="F374" s="58" t="s">
        <v>2041</v>
      </c>
      <c r="G374" s="58" t="s">
        <v>2042</v>
      </c>
      <c r="H374" s="58" t="s">
        <v>669</v>
      </c>
      <c r="I374" s="58" t="s">
        <v>670</v>
      </c>
      <c r="J374" s="58" t="s">
        <v>2043</v>
      </c>
      <c r="K374" s="106"/>
    </row>
    <row r="375" spans="1:11" ht="140.25" x14ac:dyDescent="0.25">
      <c r="A375" s="104">
        <v>57905</v>
      </c>
      <c r="B375" s="58" t="s">
        <v>7</v>
      </c>
      <c r="C375" s="58"/>
      <c r="D375" s="105">
        <v>300</v>
      </c>
      <c r="E375" s="104"/>
      <c r="F375" s="58" t="s">
        <v>2044</v>
      </c>
      <c r="G375" s="58" t="s">
        <v>2045</v>
      </c>
      <c r="H375" s="58" t="s">
        <v>669</v>
      </c>
      <c r="I375" s="58" t="s">
        <v>670</v>
      </c>
      <c r="J375" s="58" t="s">
        <v>2046</v>
      </c>
      <c r="K375" s="106"/>
    </row>
    <row r="376" spans="1:11" ht="140.25" x14ac:dyDescent="0.25">
      <c r="A376" s="104">
        <v>57906</v>
      </c>
      <c r="B376" s="58" t="s">
        <v>7</v>
      </c>
      <c r="C376" s="58" t="s">
        <v>2047</v>
      </c>
      <c r="D376" s="105">
        <v>929</v>
      </c>
      <c r="E376" s="104"/>
      <c r="F376" s="58" t="s">
        <v>2048</v>
      </c>
      <c r="G376" s="58" t="s">
        <v>2049</v>
      </c>
      <c r="H376" s="58" t="s">
        <v>669</v>
      </c>
      <c r="I376" s="58" t="s">
        <v>670</v>
      </c>
      <c r="J376" s="58" t="s">
        <v>2050</v>
      </c>
      <c r="K376" s="106"/>
    </row>
    <row r="377" spans="1:11" ht="140.25" x14ac:dyDescent="0.25">
      <c r="A377" s="104">
        <v>57907</v>
      </c>
      <c r="B377" s="58" t="s">
        <v>7</v>
      </c>
      <c r="C377" s="58" t="s">
        <v>2051</v>
      </c>
      <c r="D377" s="105">
        <v>344</v>
      </c>
      <c r="E377" s="104"/>
      <c r="F377" s="58" t="s">
        <v>2052</v>
      </c>
      <c r="G377" s="58" t="s">
        <v>2053</v>
      </c>
      <c r="H377" s="58" t="s">
        <v>669</v>
      </c>
      <c r="I377" s="58" t="s">
        <v>670</v>
      </c>
      <c r="J377" s="58" t="s">
        <v>2054</v>
      </c>
      <c r="K377" s="106"/>
    </row>
    <row r="378" spans="1:11" ht="140.25" x14ac:dyDescent="0.25">
      <c r="A378" s="104">
        <v>57908</v>
      </c>
      <c r="B378" s="58" t="s">
        <v>7</v>
      </c>
      <c r="C378" s="58"/>
      <c r="D378" s="105">
        <v>100</v>
      </c>
      <c r="E378" s="104"/>
      <c r="F378" s="58" t="s">
        <v>2055</v>
      </c>
      <c r="G378" s="58" t="s">
        <v>2056</v>
      </c>
      <c r="H378" s="58" t="s">
        <v>669</v>
      </c>
      <c r="I378" s="58" t="s">
        <v>670</v>
      </c>
      <c r="J378" s="58" t="s">
        <v>2057</v>
      </c>
      <c r="K378" s="106"/>
    </row>
    <row r="379" spans="1:11" ht="127.5" x14ac:dyDescent="0.25">
      <c r="A379" s="104">
        <v>57909</v>
      </c>
      <c r="B379" s="58" t="s">
        <v>7</v>
      </c>
      <c r="C379" s="58" t="s">
        <v>2058</v>
      </c>
      <c r="D379" s="105">
        <v>355</v>
      </c>
      <c r="E379" s="104"/>
      <c r="F379" s="58" t="s">
        <v>2059</v>
      </c>
      <c r="G379" s="58" t="s">
        <v>2060</v>
      </c>
      <c r="H379" s="58" t="s">
        <v>669</v>
      </c>
      <c r="I379" s="58" t="s">
        <v>670</v>
      </c>
      <c r="J379" s="58" t="s">
        <v>2061</v>
      </c>
      <c r="K379" s="106"/>
    </row>
    <row r="380" spans="1:11" ht="140.25" x14ac:dyDescent="0.25">
      <c r="A380" s="104">
        <v>57910</v>
      </c>
      <c r="B380" s="58" t="s">
        <v>7</v>
      </c>
      <c r="C380" s="58"/>
      <c r="D380" s="105">
        <v>200</v>
      </c>
      <c r="E380" s="104"/>
      <c r="F380" s="58" t="s">
        <v>2062</v>
      </c>
      <c r="G380" s="58" t="s">
        <v>2063</v>
      </c>
      <c r="H380" s="58" t="s">
        <v>669</v>
      </c>
      <c r="I380" s="58" t="s">
        <v>670</v>
      </c>
      <c r="J380" s="58" t="s">
        <v>2064</v>
      </c>
      <c r="K380" s="106"/>
    </row>
    <row r="381" spans="1:11" ht="140.25" x14ac:dyDescent="0.25">
      <c r="A381" s="104">
        <v>57911</v>
      </c>
      <c r="B381" s="58" t="s">
        <v>7</v>
      </c>
      <c r="C381" s="58" t="s">
        <v>2065</v>
      </c>
      <c r="D381" s="105">
        <v>1033</v>
      </c>
      <c r="E381" s="104"/>
      <c r="F381" s="58" t="s">
        <v>2066</v>
      </c>
      <c r="G381" s="58" t="s">
        <v>2067</v>
      </c>
      <c r="H381" s="58" t="s">
        <v>669</v>
      </c>
      <c r="I381" s="58" t="s">
        <v>670</v>
      </c>
      <c r="J381" s="58" t="s">
        <v>2068</v>
      </c>
      <c r="K381" s="106"/>
    </row>
    <row r="382" spans="1:11" ht="140.25" x14ac:dyDescent="0.25">
      <c r="A382" s="104">
        <v>57913</v>
      </c>
      <c r="B382" s="58" t="s">
        <v>7</v>
      </c>
      <c r="C382" s="58" t="s">
        <v>2069</v>
      </c>
      <c r="D382" s="105">
        <v>1274</v>
      </c>
      <c r="E382" s="104"/>
      <c r="F382" s="58" t="s">
        <v>2070</v>
      </c>
      <c r="G382" s="58" t="s">
        <v>2071</v>
      </c>
      <c r="H382" s="58" t="s">
        <v>669</v>
      </c>
      <c r="I382" s="58" t="s">
        <v>670</v>
      </c>
      <c r="J382" s="58" t="s">
        <v>2072</v>
      </c>
      <c r="K382" s="106"/>
    </row>
    <row r="383" spans="1:11" ht="127.5" x14ac:dyDescent="0.25">
      <c r="A383" s="104">
        <v>57914</v>
      </c>
      <c r="B383" s="58" t="s">
        <v>7</v>
      </c>
      <c r="C383" s="58" t="s">
        <v>2073</v>
      </c>
      <c r="D383" s="105">
        <v>615</v>
      </c>
      <c r="E383" s="104"/>
      <c r="F383" s="58" t="s">
        <v>2074</v>
      </c>
      <c r="G383" s="58" t="s">
        <v>2075</v>
      </c>
      <c r="H383" s="58" t="s">
        <v>669</v>
      </c>
      <c r="I383" s="58" t="s">
        <v>670</v>
      </c>
      <c r="J383" s="58" t="s">
        <v>2076</v>
      </c>
      <c r="K383" s="106"/>
    </row>
    <row r="384" spans="1:11" ht="140.25" x14ac:dyDescent="0.25">
      <c r="A384" s="104">
        <v>57915</v>
      </c>
      <c r="B384" s="58" t="s">
        <v>7</v>
      </c>
      <c r="C384" s="58" t="s">
        <v>2077</v>
      </c>
      <c r="D384" s="105">
        <v>206</v>
      </c>
      <c r="E384" s="104"/>
      <c r="F384" s="58" t="s">
        <v>2078</v>
      </c>
      <c r="G384" s="58" t="s">
        <v>2079</v>
      </c>
      <c r="H384" s="58" t="s">
        <v>669</v>
      </c>
      <c r="I384" s="58" t="s">
        <v>670</v>
      </c>
      <c r="J384" s="58" t="s">
        <v>2080</v>
      </c>
      <c r="K384" s="106"/>
    </row>
    <row r="385" spans="1:11" ht="140.25" x14ac:dyDescent="0.25">
      <c r="A385" s="104">
        <v>57916</v>
      </c>
      <c r="B385" s="58" t="s">
        <v>7</v>
      </c>
      <c r="C385" s="58"/>
      <c r="D385" s="105">
        <v>600</v>
      </c>
      <c r="E385" s="104"/>
      <c r="F385" s="58" t="s">
        <v>2081</v>
      </c>
      <c r="G385" s="58" t="s">
        <v>2082</v>
      </c>
      <c r="H385" s="58" t="s">
        <v>669</v>
      </c>
      <c r="I385" s="58" t="s">
        <v>670</v>
      </c>
      <c r="J385" s="58" t="s">
        <v>2083</v>
      </c>
      <c r="K385" s="106"/>
    </row>
    <row r="386" spans="1:11" ht="140.25" x14ac:dyDescent="0.25">
      <c r="A386" s="104">
        <v>57917</v>
      </c>
      <c r="B386" s="58" t="s">
        <v>7</v>
      </c>
      <c r="C386" s="58" t="s">
        <v>2084</v>
      </c>
      <c r="D386" s="105">
        <v>493</v>
      </c>
      <c r="E386" s="104"/>
      <c r="F386" s="58" t="s">
        <v>2085</v>
      </c>
      <c r="G386" s="58" t="s">
        <v>2086</v>
      </c>
      <c r="H386" s="58" t="s">
        <v>669</v>
      </c>
      <c r="I386" s="58" t="s">
        <v>670</v>
      </c>
      <c r="J386" s="58" t="s">
        <v>2087</v>
      </c>
      <c r="K386" s="106"/>
    </row>
    <row r="387" spans="1:11" ht="140.25" x14ac:dyDescent="0.25">
      <c r="A387" s="104">
        <v>57918</v>
      </c>
      <c r="B387" s="58" t="s">
        <v>7</v>
      </c>
      <c r="C387" s="58"/>
      <c r="D387" s="105">
        <v>650</v>
      </c>
      <c r="E387" s="104"/>
      <c r="F387" s="58" t="s">
        <v>2088</v>
      </c>
      <c r="G387" s="58" t="s">
        <v>2089</v>
      </c>
      <c r="H387" s="58" t="s">
        <v>669</v>
      </c>
      <c r="I387" s="58" t="s">
        <v>670</v>
      </c>
      <c r="J387" s="58" t="s">
        <v>2090</v>
      </c>
      <c r="K387" s="106"/>
    </row>
    <row r="388" spans="1:11" ht="140.25" x14ac:dyDescent="0.25">
      <c r="A388" s="104">
        <v>57919</v>
      </c>
      <c r="B388" s="58" t="s">
        <v>7</v>
      </c>
      <c r="C388" s="58" t="s">
        <v>2091</v>
      </c>
      <c r="D388" s="105">
        <v>780</v>
      </c>
      <c r="E388" s="104"/>
      <c r="F388" s="58" t="s">
        <v>2092</v>
      </c>
      <c r="G388" s="58" t="s">
        <v>2093</v>
      </c>
      <c r="H388" s="58" t="s">
        <v>669</v>
      </c>
      <c r="I388" s="58" t="s">
        <v>670</v>
      </c>
      <c r="J388" s="58" t="s">
        <v>2094</v>
      </c>
      <c r="K388" s="106"/>
    </row>
    <row r="389" spans="1:11" ht="140.25" x14ac:dyDescent="0.25">
      <c r="A389" s="104">
        <v>57920</v>
      </c>
      <c r="B389" s="58" t="s">
        <v>7</v>
      </c>
      <c r="C389" s="58"/>
      <c r="D389" s="105">
        <v>750</v>
      </c>
      <c r="E389" s="104"/>
      <c r="F389" s="58" t="s">
        <v>2095</v>
      </c>
      <c r="G389" s="58" t="s">
        <v>2096</v>
      </c>
      <c r="H389" s="58" t="s">
        <v>669</v>
      </c>
      <c r="I389" s="58" t="s">
        <v>670</v>
      </c>
      <c r="J389" s="58" t="s">
        <v>2097</v>
      </c>
      <c r="K389" s="106"/>
    </row>
    <row r="390" spans="1:11" ht="140.25" x14ac:dyDescent="0.25">
      <c r="A390" s="104">
        <v>57921</v>
      </c>
      <c r="B390" s="58" t="s">
        <v>7</v>
      </c>
      <c r="C390" s="58" t="s">
        <v>2098</v>
      </c>
      <c r="D390" s="105">
        <v>370</v>
      </c>
      <c r="E390" s="104"/>
      <c r="F390" s="58" t="s">
        <v>2099</v>
      </c>
      <c r="G390" s="58" t="s">
        <v>2100</v>
      </c>
      <c r="H390" s="58" t="s">
        <v>669</v>
      </c>
      <c r="I390" s="58" t="s">
        <v>670</v>
      </c>
      <c r="J390" s="58" t="s">
        <v>2101</v>
      </c>
      <c r="K390" s="106"/>
    </row>
    <row r="391" spans="1:11" ht="140.25" x14ac:dyDescent="0.25">
      <c r="A391" s="104">
        <v>57922</v>
      </c>
      <c r="B391" s="58" t="s">
        <v>7</v>
      </c>
      <c r="C391" s="58" t="s">
        <v>2102</v>
      </c>
      <c r="D391" s="105">
        <v>639</v>
      </c>
      <c r="E391" s="104"/>
      <c r="F391" s="58" t="s">
        <v>2103</v>
      </c>
      <c r="G391" s="58" t="s">
        <v>2104</v>
      </c>
      <c r="H391" s="58" t="s">
        <v>669</v>
      </c>
      <c r="I391" s="58" t="s">
        <v>670</v>
      </c>
      <c r="J391" s="58" t="s">
        <v>2105</v>
      </c>
      <c r="K391" s="106"/>
    </row>
    <row r="392" spans="1:11" ht="153" x14ac:dyDescent="0.25">
      <c r="A392" s="104">
        <v>57923</v>
      </c>
      <c r="B392" s="58" t="s">
        <v>7</v>
      </c>
      <c r="C392" s="58"/>
      <c r="D392" s="105">
        <v>250</v>
      </c>
      <c r="E392" s="104"/>
      <c r="F392" s="58" t="s">
        <v>2106</v>
      </c>
      <c r="G392" s="58" t="s">
        <v>2107</v>
      </c>
      <c r="H392" s="58" t="s">
        <v>669</v>
      </c>
      <c r="I392" s="58" t="s">
        <v>670</v>
      </c>
      <c r="J392" s="58" t="s">
        <v>2108</v>
      </c>
      <c r="K392" s="106"/>
    </row>
    <row r="393" spans="1:11" ht="153" x14ac:dyDescent="0.25">
      <c r="A393" s="104">
        <v>57924</v>
      </c>
      <c r="B393" s="58" t="s">
        <v>7</v>
      </c>
      <c r="C393" s="58"/>
      <c r="D393" s="105">
        <v>1200</v>
      </c>
      <c r="E393" s="104"/>
      <c r="F393" s="58" t="s">
        <v>2109</v>
      </c>
      <c r="G393" s="58" t="s">
        <v>2110</v>
      </c>
      <c r="H393" s="58" t="s">
        <v>669</v>
      </c>
      <c r="I393" s="58" t="s">
        <v>670</v>
      </c>
      <c r="J393" s="58" t="s">
        <v>2111</v>
      </c>
      <c r="K393" s="106"/>
    </row>
    <row r="394" spans="1:11" ht="153" x14ac:dyDescent="0.25">
      <c r="A394" s="104">
        <v>57925</v>
      </c>
      <c r="B394" s="58" t="s">
        <v>7</v>
      </c>
      <c r="C394" s="58"/>
      <c r="D394" s="105">
        <v>200</v>
      </c>
      <c r="E394" s="104"/>
      <c r="F394" s="58" t="s">
        <v>2112</v>
      </c>
      <c r="G394" s="58" t="s">
        <v>2113</v>
      </c>
      <c r="H394" s="58" t="s">
        <v>669</v>
      </c>
      <c r="I394" s="58" t="s">
        <v>670</v>
      </c>
      <c r="J394" s="58" t="s">
        <v>2114</v>
      </c>
      <c r="K394" s="106"/>
    </row>
    <row r="395" spans="1:11" ht="76.5" x14ac:dyDescent="0.25">
      <c r="A395" s="104">
        <v>70296</v>
      </c>
      <c r="B395" s="58" t="s">
        <v>7</v>
      </c>
      <c r="C395" s="58"/>
      <c r="D395" s="105">
        <v>1000</v>
      </c>
      <c r="E395" s="104"/>
      <c r="F395" s="58" t="s">
        <v>2115</v>
      </c>
      <c r="G395" s="58" t="s">
        <v>2116</v>
      </c>
      <c r="H395" s="58" t="s">
        <v>669</v>
      </c>
      <c r="I395" s="58" t="s">
        <v>670</v>
      </c>
      <c r="J395" s="58" t="s">
        <v>2117</v>
      </c>
      <c r="K395" s="106"/>
    </row>
    <row r="396" spans="1:11" ht="242.25" x14ac:dyDescent="0.25">
      <c r="A396" s="104">
        <v>89512</v>
      </c>
      <c r="B396" s="58" t="s">
        <v>7</v>
      </c>
      <c r="C396" s="58" t="s">
        <v>2118</v>
      </c>
      <c r="D396" s="105">
        <v>371</v>
      </c>
      <c r="E396" s="104"/>
      <c r="F396" s="58" t="s">
        <v>2119</v>
      </c>
      <c r="G396" s="58" t="s">
        <v>2120</v>
      </c>
      <c r="H396" s="58" t="s">
        <v>669</v>
      </c>
      <c r="I396" s="58" t="s">
        <v>670</v>
      </c>
      <c r="J396" s="58" t="s">
        <v>2121</v>
      </c>
      <c r="K396" s="106"/>
    </row>
    <row r="397" spans="1:11" ht="153" x14ac:dyDescent="0.25">
      <c r="A397" s="104">
        <v>89513</v>
      </c>
      <c r="B397" s="58" t="s">
        <v>7</v>
      </c>
      <c r="C397" s="58"/>
      <c r="D397" s="105">
        <v>124</v>
      </c>
      <c r="E397" s="104"/>
      <c r="F397" s="58" t="s">
        <v>543</v>
      </c>
      <c r="G397" s="58" t="s">
        <v>2122</v>
      </c>
      <c r="H397" s="58" t="s">
        <v>669</v>
      </c>
      <c r="I397" s="58" t="s">
        <v>670</v>
      </c>
      <c r="J397" s="58" t="s">
        <v>2123</v>
      </c>
      <c r="K397" s="106"/>
    </row>
    <row r="398" spans="1:11" ht="255" x14ac:dyDescent="0.25">
      <c r="A398" s="104">
        <v>89514</v>
      </c>
      <c r="B398" s="58" t="s">
        <v>7</v>
      </c>
      <c r="C398" s="58"/>
      <c r="D398" s="105">
        <v>1346</v>
      </c>
      <c r="E398" s="104"/>
      <c r="F398" s="58" t="s">
        <v>2124</v>
      </c>
      <c r="G398" s="58" t="s">
        <v>2122</v>
      </c>
      <c r="H398" s="58" t="s">
        <v>669</v>
      </c>
      <c r="I398" s="58" t="s">
        <v>670</v>
      </c>
      <c r="J398" s="58" t="s">
        <v>2125</v>
      </c>
      <c r="K398" s="106"/>
    </row>
    <row r="399" spans="1:11" ht="229.5" x14ac:dyDescent="0.25">
      <c r="A399" s="104">
        <v>90959</v>
      </c>
      <c r="B399" s="58" t="s">
        <v>7</v>
      </c>
      <c r="C399" s="58" t="s">
        <v>2126</v>
      </c>
      <c r="D399" s="105">
        <v>524</v>
      </c>
      <c r="E399" s="104"/>
      <c r="F399" s="58" t="s">
        <v>2127</v>
      </c>
      <c r="G399" s="58" t="s">
        <v>2128</v>
      </c>
      <c r="H399" s="58" t="s">
        <v>669</v>
      </c>
      <c r="I399" s="58" t="s">
        <v>670</v>
      </c>
      <c r="J399" s="58" t="s">
        <v>2129</v>
      </c>
      <c r="K399" s="106"/>
    </row>
    <row r="400" spans="1:11" ht="127.5" x14ac:dyDescent="0.25">
      <c r="A400" s="104">
        <v>93055</v>
      </c>
      <c r="B400" s="58" t="s">
        <v>7</v>
      </c>
      <c r="C400" s="58" t="s">
        <v>2130</v>
      </c>
      <c r="D400" s="105">
        <v>178</v>
      </c>
      <c r="E400" s="104"/>
      <c r="F400" s="58" t="s">
        <v>546</v>
      </c>
      <c r="G400" s="58" t="s">
        <v>2131</v>
      </c>
      <c r="H400" s="58" t="s">
        <v>669</v>
      </c>
      <c r="I400" s="58" t="s">
        <v>670</v>
      </c>
      <c r="J400" s="58" t="s">
        <v>2132</v>
      </c>
      <c r="K400" s="106"/>
    </row>
    <row r="401" spans="1:11" ht="127.5" x14ac:dyDescent="0.25">
      <c r="A401" s="104">
        <v>93056</v>
      </c>
      <c r="B401" s="58" t="s">
        <v>7</v>
      </c>
      <c r="C401" s="58" t="s">
        <v>2133</v>
      </c>
      <c r="D401" s="105">
        <v>120</v>
      </c>
      <c r="E401" s="104"/>
      <c r="F401" s="58" t="s">
        <v>547</v>
      </c>
      <c r="G401" s="58" t="s">
        <v>2134</v>
      </c>
      <c r="H401" s="58" t="s">
        <v>669</v>
      </c>
      <c r="I401" s="58" t="s">
        <v>670</v>
      </c>
      <c r="J401" s="58" t="s">
        <v>2135</v>
      </c>
      <c r="K401" s="106"/>
    </row>
    <row r="402" spans="1:11" ht="140.25" x14ac:dyDescent="0.25">
      <c r="A402" s="104">
        <v>93057</v>
      </c>
      <c r="B402" s="58" t="s">
        <v>7</v>
      </c>
      <c r="C402" s="58" t="s">
        <v>2136</v>
      </c>
      <c r="D402" s="105">
        <v>131</v>
      </c>
      <c r="E402" s="104"/>
      <c r="F402" s="58" t="s">
        <v>2137</v>
      </c>
      <c r="G402" s="58" t="s">
        <v>2138</v>
      </c>
      <c r="H402" s="58" t="s">
        <v>669</v>
      </c>
      <c r="I402" s="58" t="s">
        <v>670</v>
      </c>
      <c r="J402" s="58" t="s">
        <v>2139</v>
      </c>
      <c r="K402" s="106"/>
    </row>
    <row r="403" spans="1:11" ht="127.5" x14ac:dyDescent="0.25">
      <c r="A403" s="104">
        <v>93058</v>
      </c>
      <c r="B403" s="58" t="s">
        <v>7</v>
      </c>
      <c r="C403" s="58" t="s">
        <v>2140</v>
      </c>
      <c r="D403" s="105">
        <v>465</v>
      </c>
      <c r="E403" s="104"/>
      <c r="F403" s="58" t="s">
        <v>2141</v>
      </c>
      <c r="G403" s="58" t="s">
        <v>2142</v>
      </c>
      <c r="H403" s="58" t="s">
        <v>669</v>
      </c>
      <c r="I403" s="58" t="s">
        <v>670</v>
      </c>
      <c r="J403" s="58" t="s">
        <v>2143</v>
      </c>
      <c r="K403" s="106"/>
    </row>
    <row r="404" spans="1:11" ht="140.25" x14ac:dyDescent="0.25">
      <c r="A404" s="104">
        <v>93059</v>
      </c>
      <c r="B404" s="58" t="s">
        <v>7</v>
      </c>
      <c r="C404" s="58" t="s">
        <v>2144</v>
      </c>
      <c r="D404" s="105">
        <v>775</v>
      </c>
      <c r="E404" s="104"/>
      <c r="F404" s="58" t="s">
        <v>2145</v>
      </c>
      <c r="G404" s="58" t="s">
        <v>2146</v>
      </c>
      <c r="H404" s="58" t="s">
        <v>669</v>
      </c>
      <c r="I404" s="58" t="s">
        <v>670</v>
      </c>
      <c r="J404" s="58" t="s">
        <v>2147</v>
      </c>
      <c r="K404" s="106"/>
    </row>
    <row r="405" spans="1:11" ht="127.5" x14ac:dyDescent="0.25">
      <c r="A405" s="104">
        <v>93060</v>
      </c>
      <c r="B405" s="58" t="s">
        <v>7</v>
      </c>
      <c r="C405" s="58" t="s">
        <v>2148</v>
      </c>
      <c r="D405" s="105">
        <v>431</v>
      </c>
      <c r="E405" s="104"/>
      <c r="F405" s="58" t="s">
        <v>2149</v>
      </c>
      <c r="G405" s="58" t="s">
        <v>2150</v>
      </c>
      <c r="H405" s="58" t="s">
        <v>669</v>
      </c>
      <c r="I405" s="58" t="s">
        <v>670</v>
      </c>
      <c r="J405" s="58" t="s">
        <v>2151</v>
      </c>
      <c r="K405" s="106"/>
    </row>
    <row r="406" spans="1:11" ht="153" x14ac:dyDescent="0.25">
      <c r="A406" s="104">
        <v>93061</v>
      </c>
      <c r="B406" s="58" t="s">
        <v>7</v>
      </c>
      <c r="C406" s="58" t="s">
        <v>2152</v>
      </c>
      <c r="D406" s="105">
        <v>300</v>
      </c>
      <c r="E406" s="104"/>
      <c r="F406" s="58" t="s">
        <v>2153</v>
      </c>
      <c r="G406" s="58" t="s">
        <v>2154</v>
      </c>
      <c r="H406" s="58" t="s">
        <v>669</v>
      </c>
      <c r="I406" s="58" t="s">
        <v>670</v>
      </c>
      <c r="J406" s="58" t="s">
        <v>2155</v>
      </c>
      <c r="K406" s="106"/>
    </row>
    <row r="407" spans="1:11" ht="127.5" x14ac:dyDescent="0.25">
      <c r="A407" s="104">
        <v>93062</v>
      </c>
      <c r="B407" s="58" t="s">
        <v>7</v>
      </c>
      <c r="C407" s="58" t="s">
        <v>2156</v>
      </c>
      <c r="D407" s="105">
        <v>267</v>
      </c>
      <c r="E407" s="104"/>
      <c r="F407" s="58" t="s">
        <v>2157</v>
      </c>
      <c r="G407" s="58" t="s">
        <v>2158</v>
      </c>
      <c r="H407" s="58" t="s">
        <v>669</v>
      </c>
      <c r="I407" s="58" t="s">
        <v>670</v>
      </c>
      <c r="J407" s="58" t="s">
        <v>2159</v>
      </c>
      <c r="K407" s="106"/>
    </row>
    <row r="408" spans="1:11" ht="140.25" x14ac:dyDescent="0.25">
      <c r="A408" s="104">
        <v>93063</v>
      </c>
      <c r="B408" s="58" t="s">
        <v>7</v>
      </c>
      <c r="C408" s="58" t="s">
        <v>2160</v>
      </c>
      <c r="D408" s="105">
        <v>491</v>
      </c>
      <c r="E408" s="104"/>
      <c r="F408" s="58" t="s">
        <v>2161</v>
      </c>
      <c r="G408" s="58" t="s">
        <v>2162</v>
      </c>
      <c r="H408" s="58" t="s">
        <v>669</v>
      </c>
      <c r="I408" s="58" t="s">
        <v>670</v>
      </c>
      <c r="J408" s="58" t="s">
        <v>2163</v>
      </c>
      <c r="K408" s="106"/>
    </row>
    <row r="409" spans="1:11" ht="127.5" x14ac:dyDescent="0.25">
      <c r="A409" s="104">
        <v>93064</v>
      </c>
      <c r="B409" s="58" t="s">
        <v>7</v>
      </c>
      <c r="C409" s="58" t="s">
        <v>2164</v>
      </c>
      <c r="D409" s="105">
        <v>160</v>
      </c>
      <c r="E409" s="104"/>
      <c r="F409" s="58" t="s">
        <v>2165</v>
      </c>
      <c r="G409" s="58" t="s">
        <v>2166</v>
      </c>
      <c r="H409" s="58" t="s">
        <v>669</v>
      </c>
      <c r="I409" s="58" t="s">
        <v>670</v>
      </c>
      <c r="J409" s="58" t="s">
        <v>2167</v>
      </c>
      <c r="K409" s="106"/>
    </row>
    <row r="410" spans="1:11" ht="127.5" x14ac:dyDescent="0.25">
      <c r="A410" s="104">
        <v>93065</v>
      </c>
      <c r="B410" s="58" t="s">
        <v>7</v>
      </c>
      <c r="C410" s="58" t="s">
        <v>2168</v>
      </c>
      <c r="D410" s="105">
        <v>310</v>
      </c>
      <c r="E410" s="104"/>
      <c r="F410" s="58" t="s">
        <v>2169</v>
      </c>
      <c r="G410" s="58" t="s">
        <v>2170</v>
      </c>
      <c r="H410" s="58" t="s">
        <v>669</v>
      </c>
      <c r="I410" s="58" t="s">
        <v>670</v>
      </c>
      <c r="J410" s="58" t="s">
        <v>2171</v>
      </c>
      <c r="K410" s="106"/>
    </row>
    <row r="411" spans="1:11" ht="140.25" x14ac:dyDescent="0.25">
      <c r="A411" s="104">
        <v>93066</v>
      </c>
      <c r="B411" s="58" t="s">
        <v>7</v>
      </c>
      <c r="C411" s="58" t="s">
        <v>2172</v>
      </c>
      <c r="D411" s="105">
        <v>532</v>
      </c>
      <c r="E411" s="104"/>
      <c r="F411" s="58" t="s">
        <v>2173</v>
      </c>
      <c r="G411" s="58" t="s">
        <v>2174</v>
      </c>
      <c r="H411" s="58" t="s">
        <v>669</v>
      </c>
      <c r="I411" s="58" t="s">
        <v>670</v>
      </c>
      <c r="J411" s="58" t="s">
        <v>2175</v>
      </c>
      <c r="K411" s="106"/>
    </row>
    <row r="412" spans="1:11" ht="127.5" x14ac:dyDescent="0.25">
      <c r="A412" s="104">
        <v>93067</v>
      </c>
      <c r="B412" s="58" t="s">
        <v>7</v>
      </c>
      <c r="C412" s="58" t="s">
        <v>2176</v>
      </c>
      <c r="D412" s="105">
        <v>488</v>
      </c>
      <c r="E412" s="104"/>
      <c r="F412" s="58" t="s">
        <v>2177</v>
      </c>
      <c r="G412" s="58" t="s">
        <v>2178</v>
      </c>
      <c r="H412" s="58" t="s">
        <v>669</v>
      </c>
      <c r="I412" s="58" t="s">
        <v>670</v>
      </c>
      <c r="J412" s="58" t="s">
        <v>2179</v>
      </c>
      <c r="K412" s="106"/>
    </row>
    <row r="413" spans="1:11" ht="127.5" x14ac:dyDescent="0.25">
      <c r="A413" s="104">
        <v>93069</v>
      </c>
      <c r="B413" s="58" t="s">
        <v>7</v>
      </c>
      <c r="C413" s="58" t="s">
        <v>2180</v>
      </c>
      <c r="D413" s="105">
        <v>473</v>
      </c>
      <c r="E413" s="104"/>
      <c r="F413" s="58" t="s">
        <v>560</v>
      </c>
      <c r="G413" s="58" t="s">
        <v>2181</v>
      </c>
      <c r="H413" s="58" t="s">
        <v>669</v>
      </c>
      <c r="I413" s="58" t="s">
        <v>670</v>
      </c>
      <c r="J413" s="58" t="s">
        <v>2182</v>
      </c>
      <c r="K413" s="106"/>
    </row>
    <row r="414" spans="1:11" ht="127.5" x14ac:dyDescent="0.25">
      <c r="A414" s="104">
        <v>93070</v>
      </c>
      <c r="B414" s="58" t="s">
        <v>7</v>
      </c>
      <c r="C414" s="58" t="s">
        <v>2183</v>
      </c>
      <c r="D414" s="105">
        <v>127</v>
      </c>
      <c r="E414" s="104"/>
      <c r="F414" s="58" t="s">
        <v>561</v>
      </c>
      <c r="G414" s="58" t="s">
        <v>2184</v>
      </c>
      <c r="H414" s="58" t="s">
        <v>669</v>
      </c>
      <c r="I414" s="58" t="s">
        <v>670</v>
      </c>
      <c r="J414" s="58" t="s">
        <v>2185</v>
      </c>
      <c r="K414" s="106"/>
    </row>
    <row r="415" spans="1:11" ht="140.25" x14ac:dyDescent="0.25">
      <c r="A415" s="104">
        <v>93097</v>
      </c>
      <c r="B415" s="58" t="s">
        <v>7</v>
      </c>
      <c r="C415" s="58" t="s">
        <v>2186</v>
      </c>
      <c r="D415" s="105">
        <v>311</v>
      </c>
      <c r="E415" s="104"/>
      <c r="F415" s="58" t="s">
        <v>2187</v>
      </c>
      <c r="G415" s="58" t="s">
        <v>2188</v>
      </c>
      <c r="H415" s="58" t="s">
        <v>669</v>
      </c>
      <c r="I415" s="58" t="s">
        <v>670</v>
      </c>
      <c r="J415" s="58" t="s">
        <v>2189</v>
      </c>
      <c r="K415" s="106"/>
    </row>
    <row r="416" spans="1:11" ht="127.5" x14ac:dyDescent="0.25">
      <c r="A416" s="104">
        <v>93098</v>
      </c>
      <c r="B416" s="58" t="s">
        <v>7</v>
      </c>
      <c r="C416" s="58" t="s">
        <v>2190</v>
      </c>
      <c r="D416" s="105">
        <v>317</v>
      </c>
      <c r="E416" s="104"/>
      <c r="F416" s="58" t="s">
        <v>2191</v>
      </c>
      <c r="G416" s="58" t="s">
        <v>2192</v>
      </c>
      <c r="H416" s="58" t="s">
        <v>669</v>
      </c>
      <c r="I416" s="58" t="s">
        <v>670</v>
      </c>
      <c r="J416" s="58" t="s">
        <v>2193</v>
      </c>
      <c r="K416" s="106"/>
    </row>
    <row r="417" spans="1:11" ht="127.5" x14ac:dyDescent="0.25">
      <c r="A417" s="104">
        <v>93099</v>
      </c>
      <c r="B417" s="58" t="s">
        <v>7</v>
      </c>
      <c r="C417" s="58" t="s">
        <v>2194</v>
      </c>
      <c r="D417" s="105">
        <v>595</v>
      </c>
      <c r="E417" s="104"/>
      <c r="F417" s="58" t="s">
        <v>565</v>
      </c>
      <c r="G417" s="58" t="s">
        <v>2195</v>
      </c>
      <c r="H417" s="58" t="s">
        <v>669</v>
      </c>
      <c r="I417" s="58" t="s">
        <v>670</v>
      </c>
      <c r="J417" s="58" t="s">
        <v>2196</v>
      </c>
      <c r="K417" s="106"/>
    </row>
    <row r="418" spans="1:11" ht="140.25" x14ac:dyDescent="0.25">
      <c r="A418" s="104">
        <v>93112</v>
      </c>
      <c r="B418" s="58" t="s">
        <v>7</v>
      </c>
      <c r="C418" s="58" t="s">
        <v>2197</v>
      </c>
      <c r="D418" s="105">
        <v>190</v>
      </c>
      <c r="E418" s="104"/>
      <c r="F418" s="58" t="s">
        <v>2198</v>
      </c>
      <c r="G418" s="58" t="s">
        <v>2199</v>
      </c>
      <c r="H418" s="58" t="s">
        <v>669</v>
      </c>
      <c r="I418" s="58" t="s">
        <v>670</v>
      </c>
      <c r="J418" s="58" t="s">
        <v>2200</v>
      </c>
      <c r="K418" s="106"/>
    </row>
    <row r="419" spans="1:11" ht="127.5" x14ac:dyDescent="0.25">
      <c r="A419" s="104">
        <v>93113</v>
      </c>
      <c r="B419" s="58" t="s">
        <v>7</v>
      </c>
      <c r="C419" s="58" t="s">
        <v>2201</v>
      </c>
      <c r="D419" s="105">
        <v>594</v>
      </c>
      <c r="E419" s="104"/>
      <c r="F419" s="58" t="s">
        <v>567</v>
      </c>
      <c r="G419" s="58" t="s">
        <v>2202</v>
      </c>
      <c r="H419" s="58" t="s">
        <v>669</v>
      </c>
      <c r="I419" s="58" t="s">
        <v>670</v>
      </c>
      <c r="J419" s="58" t="s">
        <v>2203</v>
      </c>
      <c r="K419" s="106"/>
    </row>
    <row r="420" spans="1:11" ht="127.5" x14ac:dyDescent="0.25">
      <c r="A420" s="104">
        <v>93114</v>
      </c>
      <c r="B420" s="58" t="s">
        <v>7</v>
      </c>
      <c r="C420" s="58" t="s">
        <v>2204</v>
      </c>
      <c r="D420" s="105">
        <v>564</v>
      </c>
      <c r="E420" s="104"/>
      <c r="F420" s="58" t="s">
        <v>2205</v>
      </c>
      <c r="G420" s="58" t="s">
        <v>2206</v>
      </c>
      <c r="H420" s="58" t="s">
        <v>669</v>
      </c>
      <c r="I420" s="58" t="s">
        <v>670</v>
      </c>
      <c r="J420" s="58" t="s">
        <v>2207</v>
      </c>
      <c r="K420" s="106"/>
    </row>
    <row r="421" spans="1:11" ht="127.5" x14ac:dyDescent="0.25">
      <c r="A421" s="104">
        <v>93115</v>
      </c>
      <c r="B421" s="58" t="s">
        <v>7</v>
      </c>
      <c r="C421" s="58" t="s">
        <v>2208</v>
      </c>
      <c r="D421" s="105">
        <v>189</v>
      </c>
      <c r="E421" s="104"/>
      <c r="F421" s="58" t="s">
        <v>2209</v>
      </c>
      <c r="G421" s="58" t="s">
        <v>2210</v>
      </c>
      <c r="H421" s="58" t="s">
        <v>669</v>
      </c>
      <c r="I421" s="58" t="s">
        <v>670</v>
      </c>
      <c r="J421" s="58" t="s">
        <v>2211</v>
      </c>
      <c r="K421" s="106"/>
    </row>
    <row r="422" spans="1:11" ht="127.5" x14ac:dyDescent="0.25">
      <c r="A422" s="104">
        <v>93116</v>
      </c>
      <c r="B422" s="58" t="s">
        <v>7</v>
      </c>
      <c r="C422" s="58" t="s">
        <v>2212</v>
      </c>
      <c r="D422" s="105">
        <v>456</v>
      </c>
      <c r="E422" s="104"/>
      <c r="F422" s="58" t="s">
        <v>570</v>
      </c>
      <c r="G422" s="58" t="s">
        <v>2213</v>
      </c>
      <c r="H422" s="58" t="s">
        <v>669</v>
      </c>
      <c r="I422" s="58" t="s">
        <v>670</v>
      </c>
      <c r="J422" s="58" t="s">
        <v>2214</v>
      </c>
      <c r="K422" s="106"/>
    </row>
    <row r="423" spans="1:11" ht="127.5" x14ac:dyDescent="0.25">
      <c r="A423" s="104">
        <v>93117</v>
      </c>
      <c r="B423" s="58" t="s">
        <v>7</v>
      </c>
      <c r="C423" s="58" t="s">
        <v>2215</v>
      </c>
      <c r="D423" s="105">
        <v>430</v>
      </c>
      <c r="E423" s="104"/>
      <c r="F423" s="58" t="s">
        <v>572</v>
      </c>
      <c r="G423" s="58" t="s">
        <v>2216</v>
      </c>
      <c r="H423" s="58" t="s">
        <v>669</v>
      </c>
      <c r="I423" s="58" t="s">
        <v>670</v>
      </c>
      <c r="J423" s="58" t="s">
        <v>2217</v>
      </c>
      <c r="K423" s="106"/>
    </row>
    <row r="424" spans="1:11" ht="127.5" x14ac:dyDescent="0.25">
      <c r="A424" s="104">
        <v>93118</v>
      </c>
      <c r="B424" s="58" t="s">
        <v>7</v>
      </c>
      <c r="C424" s="58" t="s">
        <v>2218</v>
      </c>
      <c r="D424" s="105">
        <v>184</v>
      </c>
      <c r="E424" s="104"/>
      <c r="F424" s="58" t="s">
        <v>573</v>
      </c>
      <c r="G424" s="58" t="s">
        <v>2219</v>
      </c>
      <c r="H424" s="58" t="s">
        <v>669</v>
      </c>
      <c r="I424" s="58" t="s">
        <v>670</v>
      </c>
      <c r="J424" s="58" t="s">
        <v>2220</v>
      </c>
      <c r="K424" s="106"/>
    </row>
    <row r="425" spans="1:11" ht="76.5" x14ac:dyDescent="0.25">
      <c r="A425" s="104">
        <v>93574</v>
      </c>
      <c r="B425" s="58" t="s">
        <v>7</v>
      </c>
      <c r="C425" s="58" t="s">
        <v>2221</v>
      </c>
      <c r="D425" s="105">
        <v>1716</v>
      </c>
      <c r="E425" s="104"/>
      <c r="F425" s="58" t="s">
        <v>574</v>
      </c>
      <c r="G425" s="58" t="s">
        <v>2222</v>
      </c>
      <c r="H425" s="58" t="s">
        <v>669</v>
      </c>
      <c r="I425" s="58" t="s">
        <v>670</v>
      </c>
      <c r="J425" s="58" t="s">
        <v>2223</v>
      </c>
      <c r="K425" s="106"/>
    </row>
    <row r="426" spans="1:11" ht="191.25" x14ac:dyDescent="0.25">
      <c r="A426" s="104">
        <v>93921</v>
      </c>
      <c r="B426" s="58" t="s">
        <v>575</v>
      </c>
      <c r="C426" s="58" t="s">
        <v>2224</v>
      </c>
      <c r="D426" s="105">
        <v>96</v>
      </c>
      <c r="E426" s="104"/>
      <c r="F426" s="58" t="s">
        <v>2225</v>
      </c>
      <c r="G426" s="58" t="s">
        <v>2226</v>
      </c>
      <c r="H426" s="58" t="s">
        <v>669</v>
      </c>
      <c r="I426" s="58" t="s">
        <v>670</v>
      </c>
      <c r="J426" s="58" t="s">
        <v>2227</v>
      </c>
      <c r="K426" s="106"/>
    </row>
    <row r="427" spans="1:11" ht="191.25" x14ac:dyDescent="0.25">
      <c r="A427" s="104">
        <v>93922</v>
      </c>
      <c r="B427" s="58" t="s">
        <v>575</v>
      </c>
      <c r="C427" s="58" t="s">
        <v>2228</v>
      </c>
      <c r="D427" s="105">
        <v>65</v>
      </c>
      <c r="E427" s="104"/>
      <c r="F427" s="58" t="s">
        <v>2229</v>
      </c>
      <c r="G427" s="58" t="s">
        <v>2230</v>
      </c>
      <c r="H427" s="58" t="s">
        <v>669</v>
      </c>
      <c r="I427" s="58" t="s">
        <v>670</v>
      </c>
      <c r="J427" s="58" t="s">
        <v>2231</v>
      </c>
      <c r="K427" s="106"/>
    </row>
    <row r="428" spans="1:11" ht="178.5" x14ac:dyDescent="0.25">
      <c r="A428" s="104">
        <v>93923</v>
      </c>
      <c r="B428" s="58" t="s">
        <v>575</v>
      </c>
      <c r="C428" s="58" t="s">
        <v>2232</v>
      </c>
      <c r="D428" s="105">
        <v>139</v>
      </c>
      <c r="E428" s="104"/>
      <c r="F428" s="58" t="s">
        <v>2233</v>
      </c>
      <c r="G428" s="58" t="s">
        <v>2234</v>
      </c>
      <c r="H428" s="58" t="s">
        <v>669</v>
      </c>
      <c r="I428" s="58" t="s">
        <v>670</v>
      </c>
      <c r="J428" s="58" t="s">
        <v>2235</v>
      </c>
      <c r="K428" s="106"/>
    </row>
    <row r="429" spans="1:11" ht="140.25" x14ac:dyDescent="0.25">
      <c r="A429" s="104">
        <v>104418</v>
      </c>
      <c r="B429" s="58" t="s">
        <v>2236</v>
      </c>
      <c r="C429" s="58" t="s">
        <v>2237</v>
      </c>
      <c r="D429" s="105">
        <v>505.6</v>
      </c>
      <c r="E429" s="104">
        <v>2018</v>
      </c>
      <c r="F429" s="58" t="s">
        <v>579</v>
      </c>
      <c r="G429" s="58" t="s">
        <v>2238</v>
      </c>
      <c r="H429" s="58" t="s">
        <v>669</v>
      </c>
      <c r="I429" s="58" t="s">
        <v>670</v>
      </c>
      <c r="J429" s="58" t="s">
        <v>2239</v>
      </c>
      <c r="K429" s="106"/>
    </row>
    <row r="430" spans="1:11" ht="229.5" x14ac:dyDescent="0.25">
      <c r="A430" s="104">
        <v>110195</v>
      </c>
      <c r="B430" s="58" t="s">
        <v>7</v>
      </c>
      <c r="C430" s="58" t="s">
        <v>2240</v>
      </c>
      <c r="D430" s="105">
        <v>1776</v>
      </c>
      <c r="E430" s="104">
        <v>2003</v>
      </c>
      <c r="F430" s="58" t="s">
        <v>580</v>
      </c>
      <c r="G430" s="58" t="s">
        <v>2241</v>
      </c>
      <c r="H430" s="58" t="s">
        <v>669</v>
      </c>
      <c r="I430" s="58" t="s">
        <v>670</v>
      </c>
      <c r="J430" s="58"/>
      <c r="K430" s="106"/>
    </row>
    <row r="431" spans="1:11" ht="229.5" x14ac:dyDescent="0.25">
      <c r="A431" s="104">
        <v>110196</v>
      </c>
      <c r="B431" s="58" t="s">
        <v>7</v>
      </c>
      <c r="C431" s="58" t="s">
        <v>2242</v>
      </c>
      <c r="D431" s="105">
        <v>1936</v>
      </c>
      <c r="E431" s="104">
        <v>2003</v>
      </c>
      <c r="F431" s="58" t="s">
        <v>581</v>
      </c>
      <c r="G431" s="58" t="s">
        <v>2243</v>
      </c>
      <c r="H431" s="58" t="s">
        <v>669</v>
      </c>
      <c r="I431" s="58" t="s">
        <v>670</v>
      </c>
      <c r="J431" s="58"/>
      <c r="K431" s="106"/>
    </row>
    <row r="432" spans="1:11" ht="127.5" x14ac:dyDescent="0.25">
      <c r="A432" s="104">
        <v>115573</v>
      </c>
      <c r="B432" s="58" t="s">
        <v>7</v>
      </c>
      <c r="C432" s="58" t="s">
        <v>2244</v>
      </c>
      <c r="D432" s="105">
        <v>1362</v>
      </c>
      <c r="E432" s="104"/>
      <c r="F432" s="58" t="s">
        <v>582</v>
      </c>
      <c r="G432" s="58" t="s">
        <v>2245</v>
      </c>
      <c r="H432" s="58" t="s">
        <v>669</v>
      </c>
      <c r="I432" s="58" t="s">
        <v>670</v>
      </c>
      <c r="J432" s="58"/>
      <c r="K432" s="106"/>
    </row>
    <row r="433" spans="1:11" ht="140.25" x14ac:dyDescent="0.25">
      <c r="A433" s="104">
        <v>115589</v>
      </c>
      <c r="B433" s="58" t="s">
        <v>7</v>
      </c>
      <c r="C433" s="58" t="s">
        <v>1151</v>
      </c>
      <c r="D433" s="105">
        <v>180.5</v>
      </c>
      <c r="E433" s="104"/>
      <c r="F433" s="58" t="s">
        <v>2246</v>
      </c>
      <c r="G433" s="58" t="s">
        <v>1153</v>
      </c>
      <c r="H433" s="58" t="s">
        <v>669</v>
      </c>
      <c r="I433" s="58" t="s">
        <v>670</v>
      </c>
      <c r="J433" s="58"/>
      <c r="K433" s="106"/>
    </row>
    <row r="434" spans="1:11" ht="114.75" x14ac:dyDescent="0.25">
      <c r="A434" s="104">
        <v>115590</v>
      </c>
      <c r="B434" s="58" t="s">
        <v>7</v>
      </c>
      <c r="C434" s="58" t="s">
        <v>2247</v>
      </c>
      <c r="D434" s="105">
        <v>310</v>
      </c>
      <c r="E434" s="104"/>
      <c r="F434" s="58" t="s">
        <v>2248</v>
      </c>
      <c r="G434" s="58"/>
      <c r="H434" s="58" t="s">
        <v>669</v>
      </c>
      <c r="I434" s="58" t="s">
        <v>670</v>
      </c>
      <c r="J434" s="58"/>
      <c r="K434" s="106"/>
    </row>
    <row r="435" spans="1:11" ht="140.25" x14ac:dyDescent="0.25">
      <c r="A435" s="104">
        <v>119497</v>
      </c>
      <c r="B435" s="58" t="s">
        <v>2249</v>
      </c>
      <c r="C435" s="58" t="s">
        <v>2250</v>
      </c>
      <c r="D435" s="105">
        <v>759</v>
      </c>
      <c r="E435" s="104">
        <v>2020</v>
      </c>
      <c r="F435" s="58" t="s">
        <v>583</v>
      </c>
      <c r="G435" s="58" t="s">
        <v>2251</v>
      </c>
      <c r="H435" s="58" t="s">
        <v>669</v>
      </c>
      <c r="I435" s="58" t="s">
        <v>670</v>
      </c>
      <c r="J435" s="58" t="s">
        <v>2252</v>
      </c>
      <c r="K435" s="106"/>
    </row>
    <row r="436" spans="1:11" ht="127.5" x14ac:dyDescent="0.25">
      <c r="A436" s="104">
        <v>123933</v>
      </c>
      <c r="B436" s="58" t="s">
        <v>575</v>
      </c>
      <c r="C436" s="58" t="s">
        <v>2247</v>
      </c>
      <c r="D436" s="105">
        <v>260</v>
      </c>
      <c r="E436" s="104"/>
      <c r="F436" s="58" t="s">
        <v>2253</v>
      </c>
      <c r="G436" s="58"/>
      <c r="H436" s="58" t="s">
        <v>669</v>
      </c>
      <c r="I436" s="58" t="s">
        <v>670</v>
      </c>
      <c r="J436" s="58"/>
      <c r="K436" s="106"/>
    </row>
    <row r="437" spans="1:11" ht="114.75" x14ac:dyDescent="0.25">
      <c r="A437" s="104">
        <v>123934</v>
      </c>
      <c r="B437" s="58" t="s">
        <v>575</v>
      </c>
      <c r="C437" s="58" t="s">
        <v>2247</v>
      </c>
      <c r="D437" s="105">
        <v>190</v>
      </c>
      <c r="E437" s="104"/>
      <c r="F437" s="58" t="s">
        <v>2254</v>
      </c>
      <c r="G437" s="58"/>
      <c r="H437" s="58" t="s">
        <v>669</v>
      </c>
      <c r="I437" s="58" t="s">
        <v>670</v>
      </c>
      <c r="J437" s="58"/>
      <c r="K437" s="106"/>
    </row>
    <row r="438" spans="1:11" ht="140.25" x14ac:dyDescent="0.25">
      <c r="A438" s="104">
        <v>123935</v>
      </c>
      <c r="B438" s="58" t="s">
        <v>575</v>
      </c>
      <c r="C438" s="58" t="s">
        <v>2247</v>
      </c>
      <c r="D438" s="105">
        <v>80</v>
      </c>
      <c r="E438" s="104"/>
      <c r="F438" s="58" t="s">
        <v>2255</v>
      </c>
      <c r="G438" s="58"/>
      <c r="H438" s="58" t="s">
        <v>669</v>
      </c>
      <c r="I438" s="58" t="s">
        <v>670</v>
      </c>
      <c r="J438" s="58"/>
      <c r="K438" s="106"/>
    </row>
    <row r="439" spans="1:11" ht="178.5" x14ac:dyDescent="0.25">
      <c r="A439" s="104">
        <v>123936</v>
      </c>
      <c r="B439" s="58" t="s">
        <v>575</v>
      </c>
      <c r="C439" s="58" t="s">
        <v>2247</v>
      </c>
      <c r="D439" s="105">
        <v>89</v>
      </c>
      <c r="E439" s="104"/>
      <c r="F439" s="58" t="s">
        <v>2256</v>
      </c>
      <c r="G439" s="58"/>
      <c r="H439" s="58" t="s">
        <v>669</v>
      </c>
      <c r="I439" s="58" t="s">
        <v>670</v>
      </c>
      <c r="J439" s="58"/>
      <c r="K439" s="106"/>
    </row>
    <row r="440" spans="1:11" ht="127.5" x14ac:dyDescent="0.25">
      <c r="A440" s="104">
        <v>123937</v>
      </c>
      <c r="B440" s="58" t="s">
        <v>575</v>
      </c>
      <c r="C440" s="58" t="s">
        <v>2247</v>
      </c>
      <c r="D440" s="105">
        <v>88</v>
      </c>
      <c r="E440" s="104"/>
      <c r="F440" s="58" t="s">
        <v>2257</v>
      </c>
      <c r="G440" s="58"/>
      <c r="H440" s="58" t="s">
        <v>669</v>
      </c>
      <c r="I440" s="58" t="s">
        <v>670</v>
      </c>
      <c r="J440" s="58"/>
      <c r="K440" s="106"/>
    </row>
    <row r="441" spans="1:11" ht="140.25" x14ac:dyDescent="0.25">
      <c r="A441" s="104">
        <v>123938</v>
      </c>
      <c r="B441" s="58" t="s">
        <v>7</v>
      </c>
      <c r="C441" s="58" t="s">
        <v>2247</v>
      </c>
      <c r="D441" s="105">
        <v>205</v>
      </c>
      <c r="E441" s="104"/>
      <c r="F441" s="58" t="s">
        <v>2258</v>
      </c>
      <c r="G441" s="58"/>
      <c r="H441" s="58" t="s">
        <v>669</v>
      </c>
      <c r="I441" s="58" t="s">
        <v>670</v>
      </c>
      <c r="J441" s="58"/>
      <c r="K441" s="106"/>
    </row>
    <row r="442" spans="1:11" ht="102" x14ac:dyDescent="0.25">
      <c r="A442" s="104">
        <v>123939</v>
      </c>
      <c r="B442" s="58" t="s">
        <v>7</v>
      </c>
      <c r="C442" s="58" t="s">
        <v>2247</v>
      </c>
      <c r="D442" s="105">
        <v>920</v>
      </c>
      <c r="E442" s="104"/>
      <c r="F442" s="58" t="s">
        <v>2259</v>
      </c>
      <c r="G442" s="58"/>
      <c r="H442" s="58" t="s">
        <v>669</v>
      </c>
      <c r="I442" s="58" t="s">
        <v>670</v>
      </c>
      <c r="J442" s="58"/>
      <c r="K442" s="106"/>
    </row>
    <row r="443" spans="1:11" ht="242.25" x14ac:dyDescent="0.25">
      <c r="A443" s="104">
        <v>123941</v>
      </c>
      <c r="B443" s="58" t="s">
        <v>7</v>
      </c>
      <c r="C443" s="58" t="s">
        <v>2247</v>
      </c>
      <c r="D443" s="105">
        <v>802</v>
      </c>
      <c r="E443" s="104"/>
      <c r="F443" s="58" t="s">
        <v>2260</v>
      </c>
      <c r="G443" s="58"/>
      <c r="H443" s="58" t="s">
        <v>669</v>
      </c>
      <c r="I443" s="58" t="s">
        <v>670</v>
      </c>
      <c r="J443" s="58"/>
      <c r="K443" s="106"/>
    </row>
    <row r="444" spans="1:11" ht="153" x14ac:dyDescent="0.25">
      <c r="A444" s="104">
        <v>123942</v>
      </c>
      <c r="B444" s="58" t="s">
        <v>7</v>
      </c>
      <c r="C444" s="58" t="s">
        <v>2247</v>
      </c>
      <c r="D444" s="105">
        <v>756</v>
      </c>
      <c r="E444" s="104"/>
      <c r="F444" s="58" t="s">
        <v>2261</v>
      </c>
      <c r="G444" s="58"/>
      <c r="H444" s="58" t="s">
        <v>669</v>
      </c>
      <c r="I444" s="58" t="s">
        <v>670</v>
      </c>
      <c r="J444" s="58"/>
      <c r="K444" s="106"/>
    </row>
    <row r="445" spans="1:11" ht="140.25" x14ac:dyDescent="0.25">
      <c r="A445" s="104">
        <v>123943</v>
      </c>
      <c r="B445" s="58" t="s">
        <v>575</v>
      </c>
      <c r="C445" s="58" t="s">
        <v>2247</v>
      </c>
      <c r="D445" s="105">
        <v>215</v>
      </c>
      <c r="E445" s="104"/>
      <c r="F445" s="58" t="s">
        <v>2262</v>
      </c>
      <c r="G445" s="58"/>
      <c r="H445" s="58" t="s">
        <v>669</v>
      </c>
      <c r="I445" s="58" t="s">
        <v>670</v>
      </c>
      <c r="J445" s="58"/>
      <c r="K445" s="106"/>
    </row>
    <row r="446" spans="1:11" ht="153" x14ac:dyDescent="0.25">
      <c r="A446" s="104">
        <v>123944</v>
      </c>
      <c r="B446" s="58" t="s">
        <v>2263</v>
      </c>
      <c r="C446" s="58" t="s">
        <v>2247</v>
      </c>
      <c r="D446" s="105">
        <v>115</v>
      </c>
      <c r="E446" s="104"/>
      <c r="F446" s="58" t="s">
        <v>2264</v>
      </c>
      <c r="G446" s="58"/>
      <c r="H446" s="58" t="s">
        <v>669</v>
      </c>
      <c r="I446" s="58" t="s">
        <v>670</v>
      </c>
      <c r="J446" s="58"/>
      <c r="K446" s="106"/>
    </row>
    <row r="447" spans="1:11" ht="153" x14ac:dyDescent="0.25">
      <c r="A447" s="104">
        <v>123945</v>
      </c>
      <c r="B447" s="58" t="s">
        <v>575</v>
      </c>
      <c r="C447" s="58" t="s">
        <v>2247</v>
      </c>
      <c r="D447" s="105">
        <v>85</v>
      </c>
      <c r="E447" s="104"/>
      <c r="F447" s="58" t="s">
        <v>2265</v>
      </c>
      <c r="G447" s="58"/>
      <c r="H447" s="58" t="s">
        <v>669</v>
      </c>
      <c r="I447" s="58" t="s">
        <v>670</v>
      </c>
      <c r="J447" s="58"/>
      <c r="K447" s="106"/>
    </row>
    <row r="448" spans="1:11" ht="127.5" x14ac:dyDescent="0.25">
      <c r="A448" s="104">
        <v>123946</v>
      </c>
      <c r="B448" s="58" t="s">
        <v>7</v>
      </c>
      <c r="C448" s="58" t="s">
        <v>2247</v>
      </c>
      <c r="D448" s="105">
        <v>930</v>
      </c>
      <c r="E448" s="104"/>
      <c r="F448" s="58" t="s">
        <v>2266</v>
      </c>
      <c r="G448" s="58"/>
      <c r="H448" s="58" t="s">
        <v>669</v>
      </c>
      <c r="I448" s="58" t="s">
        <v>670</v>
      </c>
      <c r="J448" s="58"/>
      <c r="K448" s="106"/>
    </row>
    <row r="449" spans="1:11" ht="114.75" x14ac:dyDescent="0.25">
      <c r="A449" s="104">
        <v>127394</v>
      </c>
      <c r="B449" s="58" t="s">
        <v>2267</v>
      </c>
      <c r="C449" s="58" t="s">
        <v>2268</v>
      </c>
      <c r="D449" s="105">
        <v>1110</v>
      </c>
      <c r="E449" s="104">
        <v>1971</v>
      </c>
      <c r="F449" s="58" t="s">
        <v>2269</v>
      </c>
      <c r="G449" s="58" t="s">
        <v>2270</v>
      </c>
      <c r="H449" s="58" t="s">
        <v>669</v>
      </c>
      <c r="I449" s="58" t="s">
        <v>670</v>
      </c>
      <c r="J449" s="58" t="s">
        <v>2271</v>
      </c>
      <c r="K449" s="106"/>
    </row>
    <row r="450" spans="1:11" ht="408" x14ac:dyDescent="0.25">
      <c r="A450" s="104">
        <v>130747</v>
      </c>
      <c r="B450" s="58" t="s">
        <v>7</v>
      </c>
      <c r="C450" s="58" t="s">
        <v>2247</v>
      </c>
      <c r="D450" s="105">
        <v>595</v>
      </c>
      <c r="E450" s="104"/>
      <c r="F450" s="58" t="s">
        <v>2272</v>
      </c>
      <c r="G450" s="58"/>
      <c r="H450" s="58" t="s">
        <v>669</v>
      </c>
      <c r="I450" s="58" t="s">
        <v>670</v>
      </c>
      <c r="J450" s="58"/>
      <c r="K450" s="106"/>
    </row>
    <row r="451" spans="1:11" ht="127.5" x14ac:dyDescent="0.25">
      <c r="A451" s="104">
        <v>130748</v>
      </c>
      <c r="B451" s="58" t="s">
        <v>575</v>
      </c>
      <c r="C451" s="58" t="s">
        <v>2247</v>
      </c>
      <c r="D451" s="105">
        <v>320</v>
      </c>
      <c r="E451" s="104"/>
      <c r="F451" s="58" t="s">
        <v>639</v>
      </c>
      <c r="G451" s="58"/>
      <c r="H451" s="58" t="s">
        <v>669</v>
      </c>
      <c r="I451" s="58" t="s">
        <v>670</v>
      </c>
      <c r="J451" s="58"/>
      <c r="K451" s="106"/>
    </row>
    <row r="452" spans="1:11" ht="191.25" x14ac:dyDescent="0.25">
      <c r="A452" s="104">
        <v>130749</v>
      </c>
      <c r="B452" s="58" t="s">
        <v>7</v>
      </c>
      <c r="C452" s="58" t="s">
        <v>2247</v>
      </c>
      <c r="D452" s="105">
        <v>400</v>
      </c>
      <c r="E452" s="104"/>
      <c r="F452" s="58" t="s">
        <v>601</v>
      </c>
      <c r="G452" s="58"/>
      <c r="H452" s="58" t="s">
        <v>669</v>
      </c>
      <c r="I452" s="58" t="s">
        <v>670</v>
      </c>
      <c r="J452" s="58"/>
      <c r="K452" s="106"/>
    </row>
    <row r="453" spans="1:11" ht="267.75" x14ac:dyDescent="0.25">
      <c r="A453" s="104">
        <v>130750</v>
      </c>
      <c r="B453" s="58" t="s">
        <v>7</v>
      </c>
      <c r="C453" s="58" t="s">
        <v>2247</v>
      </c>
      <c r="D453" s="105"/>
      <c r="E453" s="104"/>
      <c r="F453" s="58" t="s">
        <v>2273</v>
      </c>
      <c r="G453" s="58"/>
      <c r="H453" s="58" t="s">
        <v>669</v>
      </c>
      <c r="I453" s="58" t="s">
        <v>670</v>
      </c>
      <c r="J453" s="58"/>
      <c r="K453" s="106"/>
    </row>
    <row r="454" spans="1:11" ht="89.25" x14ac:dyDescent="0.25">
      <c r="A454" s="104">
        <v>130751</v>
      </c>
      <c r="B454" s="58" t="s">
        <v>7</v>
      </c>
      <c r="C454" s="58" t="s">
        <v>2247</v>
      </c>
      <c r="D454" s="105">
        <v>323</v>
      </c>
      <c r="E454" s="104"/>
      <c r="F454" s="58" t="s">
        <v>641</v>
      </c>
      <c r="G454" s="58"/>
      <c r="H454" s="58" t="s">
        <v>669</v>
      </c>
      <c r="I454" s="58" t="s">
        <v>670</v>
      </c>
      <c r="J454" s="58"/>
      <c r="K454" s="106"/>
    </row>
    <row r="455" spans="1:11" ht="153" x14ac:dyDescent="0.25">
      <c r="A455" s="104">
        <v>130752</v>
      </c>
      <c r="B455" s="58" t="s">
        <v>7</v>
      </c>
      <c r="C455" s="58" t="s">
        <v>2247</v>
      </c>
      <c r="D455" s="105">
        <v>267</v>
      </c>
      <c r="E455" s="104"/>
      <c r="F455" s="58" t="s">
        <v>603</v>
      </c>
      <c r="G455" s="58"/>
      <c r="H455" s="58" t="s">
        <v>669</v>
      </c>
      <c r="I455" s="58" t="s">
        <v>670</v>
      </c>
      <c r="J455" s="58"/>
      <c r="K455" s="106"/>
    </row>
    <row r="456" spans="1:11" ht="255" x14ac:dyDescent="0.25">
      <c r="A456" s="104">
        <v>130753</v>
      </c>
      <c r="B456" s="58" t="s">
        <v>7</v>
      </c>
      <c r="C456" s="58" t="s">
        <v>2247</v>
      </c>
      <c r="D456" s="105">
        <v>1820</v>
      </c>
      <c r="E456" s="104"/>
      <c r="F456" s="58" t="s">
        <v>604</v>
      </c>
      <c r="G456" s="58"/>
      <c r="H456" s="58" t="s">
        <v>669</v>
      </c>
      <c r="I456" s="58" t="s">
        <v>670</v>
      </c>
      <c r="J456" s="58"/>
      <c r="K456" s="106"/>
    </row>
    <row r="457" spans="1:11" ht="255" x14ac:dyDescent="0.25">
      <c r="A457" s="104">
        <v>130754</v>
      </c>
      <c r="B457" s="58" t="s">
        <v>7</v>
      </c>
      <c r="C457" s="58" t="s">
        <v>2247</v>
      </c>
      <c r="D457" s="105">
        <v>1370</v>
      </c>
      <c r="E457" s="104"/>
      <c r="F457" s="58" t="s">
        <v>2274</v>
      </c>
      <c r="G457" s="58"/>
      <c r="H457" s="58" t="s">
        <v>669</v>
      </c>
      <c r="I457" s="58" t="s">
        <v>670</v>
      </c>
      <c r="J457" s="58"/>
      <c r="K457" s="106"/>
    </row>
    <row r="458" spans="1:11" ht="140.25" x14ac:dyDescent="0.25">
      <c r="A458" s="104">
        <v>130755</v>
      </c>
      <c r="B458" s="58" t="s">
        <v>7</v>
      </c>
      <c r="C458" s="58" t="s">
        <v>2247</v>
      </c>
      <c r="D458" s="105">
        <v>142</v>
      </c>
      <c r="E458" s="104"/>
      <c r="F458" s="58" t="s">
        <v>606</v>
      </c>
      <c r="G458" s="58"/>
      <c r="H458" s="58" t="s">
        <v>669</v>
      </c>
      <c r="I458" s="58" t="s">
        <v>670</v>
      </c>
      <c r="J458" s="58"/>
      <c r="K458" s="106"/>
    </row>
    <row r="459" spans="1:11" ht="140.25" x14ac:dyDescent="0.25">
      <c r="A459" s="104">
        <v>130756</v>
      </c>
      <c r="B459" s="58" t="s">
        <v>7</v>
      </c>
      <c r="C459" s="58" t="s">
        <v>2247</v>
      </c>
      <c r="D459" s="105">
        <v>82</v>
      </c>
      <c r="E459" s="104"/>
      <c r="F459" s="58" t="s">
        <v>607</v>
      </c>
      <c r="G459" s="58"/>
      <c r="H459" s="58" t="s">
        <v>669</v>
      </c>
      <c r="I459" s="58" t="s">
        <v>670</v>
      </c>
      <c r="J459" s="58"/>
      <c r="K459" s="106"/>
    </row>
    <row r="460" spans="1:11" ht="140.25" x14ac:dyDescent="0.25">
      <c r="A460" s="104">
        <v>130757</v>
      </c>
      <c r="B460" s="58" t="s">
        <v>7</v>
      </c>
      <c r="C460" s="58" t="s">
        <v>2247</v>
      </c>
      <c r="D460" s="105">
        <v>35</v>
      </c>
      <c r="E460" s="104"/>
      <c r="F460" s="58" t="s">
        <v>608</v>
      </c>
      <c r="G460" s="58"/>
      <c r="H460" s="58" t="s">
        <v>669</v>
      </c>
      <c r="I460" s="58" t="s">
        <v>670</v>
      </c>
      <c r="J460" s="58"/>
      <c r="K460" s="106"/>
    </row>
    <row r="461" spans="1:11" ht="140.25" x14ac:dyDescent="0.25">
      <c r="A461" s="104">
        <v>130758</v>
      </c>
      <c r="B461" s="58" t="s">
        <v>7</v>
      </c>
      <c r="C461" s="58" t="s">
        <v>2247</v>
      </c>
      <c r="D461" s="105">
        <v>232</v>
      </c>
      <c r="E461" s="104"/>
      <c r="F461" s="58" t="s">
        <v>609</v>
      </c>
      <c r="G461" s="58"/>
      <c r="H461" s="58" t="s">
        <v>669</v>
      </c>
      <c r="I461" s="58" t="s">
        <v>670</v>
      </c>
      <c r="J461" s="58"/>
      <c r="K461" s="106"/>
    </row>
    <row r="462" spans="1:11" ht="140.25" x14ac:dyDescent="0.25">
      <c r="A462" s="104">
        <v>130759</v>
      </c>
      <c r="B462" s="58" t="s">
        <v>7</v>
      </c>
      <c r="C462" s="58" t="s">
        <v>2247</v>
      </c>
      <c r="D462" s="105">
        <v>657</v>
      </c>
      <c r="E462" s="104"/>
      <c r="F462" s="58" t="s">
        <v>610</v>
      </c>
      <c r="G462" s="58"/>
      <c r="H462" s="58" t="s">
        <v>669</v>
      </c>
      <c r="I462" s="58" t="s">
        <v>670</v>
      </c>
      <c r="J462" s="58"/>
      <c r="K462" s="106"/>
    </row>
    <row r="463" spans="1:11" ht="242.25" x14ac:dyDescent="0.25">
      <c r="A463" s="104">
        <v>131232</v>
      </c>
      <c r="B463" s="58" t="s">
        <v>611</v>
      </c>
      <c r="C463" s="58" t="s">
        <v>2247</v>
      </c>
      <c r="D463" s="105">
        <v>160</v>
      </c>
      <c r="E463" s="104"/>
      <c r="F463" s="58" t="s">
        <v>612</v>
      </c>
      <c r="G463" s="58"/>
      <c r="H463" s="58" t="s">
        <v>669</v>
      </c>
      <c r="I463" s="58" t="s">
        <v>670</v>
      </c>
      <c r="J463" s="58"/>
      <c r="K463" s="106"/>
    </row>
    <row r="464" spans="1:11" ht="191.25" x14ac:dyDescent="0.25">
      <c r="A464" s="104">
        <v>131233</v>
      </c>
      <c r="B464" s="58" t="s">
        <v>575</v>
      </c>
      <c r="C464" s="58" t="s">
        <v>2247</v>
      </c>
      <c r="D464" s="105">
        <v>259</v>
      </c>
      <c r="E464" s="104"/>
      <c r="F464" s="58" t="s">
        <v>613</v>
      </c>
      <c r="G464" s="58"/>
      <c r="H464" s="58" t="s">
        <v>669</v>
      </c>
      <c r="I464" s="58" t="s">
        <v>670</v>
      </c>
      <c r="J464" s="58"/>
      <c r="K464" s="106"/>
    </row>
    <row r="465" spans="1:11" ht="204" x14ac:dyDescent="0.25">
      <c r="A465" s="104">
        <v>131234</v>
      </c>
      <c r="B465" s="58" t="s">
        <v>614</v>
      </c>
      <c r="C465" s="58" t="s">
        <v>2247</v>
      </c>
      <c r="D465" s="105">
        <v>192</v>
      </c>
      <c r="E465" s="104"/>
      <c r="F465" s="58" t="s">
        <v>615</v>
      </c>
      <c r="G465" s="58"/>
      <c r="H465" s="58" t="s">
        <v>669</v>
      </c>
      <c r="I465" s="58" t="s">
        <v>670</v>
      </c>
      <c r="J465" s="58"/>
      <c r="K465" s="106"/>
    </row>
    <row r="466" spans="1:11" ht="204" x14ac:dyDescent="0.25">
      <c r="A466" s="104">
        <v>131235</v>
      </c>
      <c r="B466" s="58" t="s">
        <v>575</v>
      </c>
      <c r="C466" s="58" t="s">
        <v>2247</v>
      </c>
      <c r="D466" s="105">
        <v>305</v>
      </c>
      <c r="E466" s="104"/>
      <c r="F466" s="58" t="s">
        <v>616</v>
      </c>
      <c r="G466" s="58"/>
      <c r="H466" s="58" t="s">
        <v>669</v>
      </c>
      <c r="I466" s="58" t="s">
        <v>670</v>
      </c>
      <c r="J466" s="58"/>
      <c r="K466" s="106"/>
    </row>
    <row r="467" spans="1:11" ht="127.5" x14ac:dyDescent="0.25">
      <c r="A467" s="104">
        <v>131274</v>
      </c>
      <c r="B467" s="58" t="s">
        <v>642</v>
      </c>
      <c r="C467" s="58" t="s">
        <v>2275</v>
      </c>
      <c r="D467" s="105">
        <v>1243</v>
      </c>
      <c r="E467" s="104">
        <v>1980</v>
      </c>
      <c r="F467" s="58" t="s">
        <v>650</v>
      </c>
      <c r="G467" s="58" t="s">
        <v>2276</v>
      </c>
      <c r="H467" s="58" t="s">
        <v>669</v>
      </c>
      <c r="I467" s="58" t="s">
        <v>670</v>
      </c>
      <c r="J467" s="58"/>
      <c r="K467" s="106"/>
    </row>
    <row r="468" spans="1:11" ht="127.5" x14ac:dyDescent="0.25">
      <c r="A468" s="104">
        <v>131309</v>
      </c>
      <c r="B468" s="58" t="s">
        <v>643</v>
      </c>
      <c r="C468" s="58" t="s">
        <v>2277</v>
      </c>
      <c r="D468" s="105">
        <v>147</v>
      </c>
      <c r="E468" s="104">
        <v>1980</v>
      </c>
      <c r="F468" s="58" t="s">
        <v>651</v>
      </c>
      <c r="G468" s="58" t="s">
        <v>2278</v>
      </c>
      <c r="H468" s="58" t="s">
        <v>669</v>
      </c>
      <c r="I468" s="58" t="s">
        <v>670</v>
      </c>
      <c r="J468" s="58"/>
      <c r="K468" s="106"/>
    </row>
    <row r="469" spans="1:11" ht="140.25" x14ac:dyDescent="0.25">
      <c r="A469" s="104">
        <v>133612</v>
      </c>
      <c r="B469" s="58" t="s">
        <v>7</v>
      </c>
      <c r="C469" s="58" t="s">
        <v>2279</v>
      </c>
      <c r="D469" s="105">
        <v>239</v>
      </c>
      <c r="E469" s="104">
        <v>2021</v>
      </c>
      <c r="F469" s="58" t="s">
        <v>617</v>
      </c>
      <c r="G469" s="58" t="s">
        <v>2280</v>
      </c>
      <c r="H469" s="58" t="s">
        <v>669</v>
      </c>
      <c r="I469" s="58" t="s">
        <v>670</v>
      </c>
      <c r="J469" s="58" t="s">
        <v>2281</v>
      </c>
      <c r="K469" s="106"/>
    </row>
    <row r="470" spans="1:11" ht="140.25" x14ac:dyDescent="0.25">
      <c r="A470" s="104">
        <v>137212</v>
      </c>
      <c r="B470" s="58" t="s">
        <v>644</v>
      </c>
      <c r="C470" s="58" t="s">
        <v>2282</v>
      </c>
      <c r="D470" s="105">
        <v>131</v>
      </c>
      <c r="E470" s="104"/>
      <c r="F470" s="58" t="s">
        <v>652</v>
      </c>
      <c r="G470" s="58" t="s">
        <v>2283</v>
      </c>
      <c r="H470" s="58" t="s">
        <v>669</v>
      </c>
      <c r="I470" s="58" t="s">
        <v>670</v>
      </c>
      <c r="J470" s="58"/>
      <c r="K470" s="106"/>
    </row>
    <row r="471" spans="1:11" ht="191.25" x14ac:dyDescent="0.25">
      <c r="A471" s="104">
        <v>137213</v>
      </c>
      <c r="B471" s="58" t="s">
        <v>645</v>
      </c>
      <c r="C471" s="58" t="s">
        <v>2284</v>
      </c>
      <c r="D471" s="105">
        <v>1272</v>
      </c>
      <c r="E471" s="104"/>
      <c r="F471" s="58" t="s">
        <v>653</v>
      </c>
      <c r="G471" s="58" t="s">
        <v>2285</v>
      </c>
      <c r="H471" s="58" t="s">
        <v>669</v>
      </c>
      <c r="I471" s="58" t="s">
        <v>670</v>
      </c>
      <c r="J471" s="58"/>
      <c r="K471" s="106"/>
    </row>
    <row r="472" spans="1:11" ht="165.75" x14ac:dyDescent="0.25">
      <c r="A472" s="104">
        <v>146237</v>
      </c>
      <c r="B472" s="58" t="s">
        <v>646</v>
      </c>
      <c r="C472" s="58" t="s">
        <v>2286</v>
      </c>
      <c r="D472" s="105">
        <v>960</v>
      </c>
      <c r="E472" s="104"/>
      <c r="F472" s="58" t="s">
        <v>654</v>
      </c>
      <c r="G472" s="58" t="s">
        <v>2287</v>
      </c>
      <c r="H472" s="58" t="s">
        <v>669</v>
      </c>
      <c r="I472" s="58" t="s">
        <v>670</v>
      </c>
      <c r="J472" s="58"/>
      <c r="K472" s="106"/>
    </row>
    <row r="473" spans="1:11" ht="293.25" x14ac:dyDescent="0.25">
      <c r="A473" s="104">
        <v>146241</v>
      </c>
      <c r="B473" s="58" t="s">
        <v>644</v>
      </c>
      <c r="C473" s="58" t="s">
        <v>2288</v>
      </c>
      <c r="D473" s="105">
        <v>305</v>
      </c>
      <c r="E473" s="104"/>
      <c r="F473" s="58" t="s">
        <v>655</v>
      </c>
      <c r="G473" s="58" t="s">
        <v>2289</v>
      </c>
      <c r="H473" s="58" t="s">
        <v>669</v>
      </c>
      <c r="I473" s="58" t="s">
        <v>670</v>
      </c>
      <c r="J473" s="58"/>
      <c r="K473" s="106"/>
    </row>
    <row r="474" spans="1:11" ht="178.5" x14ac:dyDescent="0.25">
      <c r="A474" s="104">
        <v>146572</v>
      </c>
      <c r="B474" s="58" t="s">
        <v>2290</v>
      </c>
      <c r="C474" s="58" t="s">
        <v>2291</v>
      </c>
      <c r="D474" s="105">
        <v>836</v>
      </c>
      <c r="E474" s="104">
        <v>2022</v>
      </c>
      <c r="F474" s="58" t="s">
        <v>2292</v>
      </c>
      <c r="G474" s="58" t="s">
        <v>2293</v>
      </c>
      <c r="H474" s="58" t="s">
        <v>669</v>
      </c>
      <c r="I474" s="58" t="s">
        <v>670</v>
      </c>
      <c r="J474" s="58" t="s">
        <v>2294</v>
      </c>
      <c r="K474" s="106"/>
    </row>
    <row r="475" spans="1:11" ht="204" x14ac:dyDescent="0.25">
      <c r="A475" s="104">
        <v>161193</v>
      </c>
      <c r="B475" s="58" t="s">
        <v>647</v>
      </c>
      <c r="C475" s="58" t="s">
        <v>2247</v>
      </c>
      <c r="D475" s="105">
        <v>663.5</v>
      </c>
      <c r="E475" s="104">
        <v>2023</v>
      </c>
      <c r="F475" s="58" t="s">
        <v>656</v>
      </c>
      <c r="G475" s="58" t="s">
        <v>2295</v>
      </c>
      <c r="H475" s="58" t="s">
        <v>669</v>
      </c>
      <c r="I475" s="58" t="s">
        <v>2296</v>
      </c>
      <c r="J475" s="58" t="s">
        <v>2297</v>
      </c>
      <c r="K475" s="106"/>
    </row>
    <row r="476" spans="1:11" ht="191.25" x14ac:dyDescent="0.25">
      <c r="A476" s="104">
        <v>161194</v>
      </c>
      <c r="B476" s="58" t="s">
        <v>648</v>
      </c>
      <c r="C476" s="58" t="s">
        <v>2247</v>
      </c>
      <c r="D476" s="105">
        <v>615.37</v>
      </c>
      <c r="E476" s="104">
        <v>2023</v>
      </c>
      <c r="F476" s="58" t="s">
        <v>657</v>
      </c>
      <c r="G476" s="58" t="s">
        <v>2298</v>
      </c>
      <c r="H476" s="58" t="s">
        <v>669</v>
      </c>
      <c r="I476" s="58" t="s">
        <v>2296</v>
      </c>
      <c r="J476" s="58" t="s">
        <v>2299</v>
      </c>
      <c r="K476" s="106"/>
    </row>
    <row r="477" spans="1:11" ht="204" x14ac:dyDescent="0.25">
      <c r="A477" s="104">
        <v>161195</v>
      </c>
      <c r="B477" s="58" t="s">
        <v>649</v>
      </c>
      <c r="C477" s="58"/>
      <c r="D477" s="105">
        <v>839.12</v>
      </c>
      <c r="E477" s="104">
        <v>2023</v>
      </c>
      <c r="F477" s="58" t="s">
        <v>658</v>
      </c>
      <c r="G477" s="58" t="s">
        <v>2298</v>
      </c>
      <c r="H477" s="58" t="s">
        <v>669</v>
      </c>
      <c r="I477" s="58" t="s">
        <v>2296</v>
      </c>
      <c r="J477" s="58" t="s">
        <v>2300</v>
      </c>
      <c r="K477" s="106"/>
    </row>
    <row r="478" spans="1:11" x14ac:dyDescent="0.25">
      <c r="D478" s="107">
        <v>333565.29000000004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Копенкина Т.В.</dc:creator>
  <cp:lastModifiedBy>Александр Таран</cp:lastModifiedBy>
  <cp:lastPrinted>2025-09-26T11:03:30Z</cp:lastPrinted>
  <dcterms:created xsi:type="dcterms:W3CDTF">2022-11-09T10:55:32Z</dcterms:created>
  <dcterms:modified xsi:type="dcterms:W3CDTF">2025-10-01T07:24:11Z</dcterms:modified>
</cp:coreProperties>
</file>