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0.3\server\Отдел экономики и прогнозирования\ХОЛУЕВА\Отчеты по мун.программам\2019\На Думу\Отчет за 2019 по МП администрация\"/>
    </mc:Choice>
  </mc:AlternateContent>
  <bookViews>
    <workbookView xWindow="0" yWindow="0" windowWidth="24000" windowHeight="9735"/>
  </bookViews>
  <sheets>
    <sheet name="за год 2019" sheetId="1" r:id="rId1"/>
    <sheet name="Лист3" sheetId="3" r:id="rId2"/>
  </sheets>
  <definedNames>
    <definedName name="_xlnm._FilterDatabase" localSheetId="0" hidden="1">'за год 2019'!$F$1:$F$346</definedName>
  </definedNames>
  <calcPr calcId="152511"/>
</workbook>
</file>

<file path=xl/calcChain.xml><?xml version="1.0" encoding="utf-8"?>
<calcChain xmlns="http://schemas.openxmlformats.org/spreadsheetml/2006/main">
  <c r="D29" i="1" l="1"/>
  <c r="E246" i="1" l="1"/>
  <c r="E248" i="1"/>
  <c r="D181" i="1"/>
  <c r="D180" i="1"/>
  <c r="E184" i="1"/>
  <c r="E186" i="1"/>
  <c r="E188" i="1"/>
  <c r="E191" i="1"/>
  <c r="D211" i="1"/>
  <c r="C195" i="1"/>
  <c r="C211" i="1"/>
  <c r="D210" i="1"/>
  <c r="D195" i="1" s="1"/>
  <c r="C210" i="1"/>
  <c r="E207" i="1"/>
  <c r="C167" i="1"/>
  <c r="C180" i="1"/>
  <c r="E180" i="1" s="1"/>
  <c r="C181" i="1"/>
  <c r="C163" i="1" l="1"/>
  <c r="C178" i="1"/>
  <c r="E227" i="1"/>
  <c r="E226" i="1"/>
  <c r="D225" i="1"/>
  <c r="C225" i="1"/>
  <c r="E225" i="1" l="1"/>
  <c r="E119" i="1" l="1"/>
  <c r="E53" i="1"/>
  <c r="D114" i="1" l="1"/>
  <c r="C114" i="1"/>
  <c r="E49" i="1" l="1"/>
  <c r="E261" i="1" l="1"/>
  <c r="E224" i="1"/>
  <c r="E220" i="1"/>
  <c r="E214" i="1"/>
  <c r="D167" i="1"/>
  <c r="C29" i="1" l="1"/>
  <c r="D317" i="1"/>
  <c r="D315" i="1" s="1"/>
  <c r="C317" i="1"/>
  <c r="C315" i="1" s="1"/>
  <c r="C316" i="1" l="1"/>
  <c r="C314" i="1" s="1"/>
  <c r="D316" i="1"/>
  <c r="D314" i="1" s="1"/>
  <c r="C328" i="1" l="1"/>
  <c r="D328" i="1"/>
  <c r="C330" i="1"/>
  <c r="C325" i="1" s="1"/>
  <c r="D330" i="1"/>
  <c r="D325" i="1" s="1"/>
  <c r="C331" i="1"/>
  <c r="C326" i="1" s="1"/>
  <c r="D331" i="1"/>
  <c r="D326" i="1" s="1"/>
  <c r="D14" i="1"/>
  <c r="C14" i="1"/>
  <c r="E277" i="1"/>
  <c r="E279" i="1"/>
  <c r="E281" i="1"/>
  <c r="D251" i="1"/>
  <c r="C251" i="1"/>
  <c r="C256" i="1"/>
  <c r="D252" i="1"/>
  <c r="C252" i="1"/>
  <c r="C257" i="1"/>
  <c r="D253" i="1"/>
  <c r="C253" i="1"/>
  <c r="C258" i="1"/>
  <c r="D255" i="1"/>
  <c r="C255" i="1"/>
  <c r="D256" i="1"/>
  <c r="D257" i="1"/>
  <c r="D258" i="1"/>
  <c r="E326" i="1" l="1"/>
  <c r="E330" i="1"/>
  <c r="E331" i="1"/>
  <c r="C323" i="1"/>
  <c r="E328" i="1"/>
  <c r="D323" i="1"/>
  <c r="E325" i="1"/>
  <c r="E323" i="1" l="1"/>
  <c r="D234" i="1"/>
  <c r="D237" i="1"/>
  <c r="D232" i="1" s="1"/>
  <c r="C234" i="1"/>
  <c r="C237" i="1"/>
  <c r="C232" i="1" s="1"/>
  <c r="E244" i="1"/>
  <c r="D201" i="1" l="1"/>
  <c r="C201" i="1"/>
  <c r="D154" i="1" l="1"/>
  <c r="D149" i="1" s="1"/>
  <c r="C154" i="1"/>
  <c r="C149" i="1" s="1"/>
  <c r="E158" i="1"/>
  <c r="D153" i="1"/>
  <c r="D148" i="1" s="1"/>
  <c r="C153" i="1"/>
  <c r="C148" i="1" s="1"/>
  <c r="D166" i="1"/>
  <c r="D162" i="1" s="1"/>
  <c r="C166" i="1"/>
  <c r="C162" i="1" s="1"/>
  <c r="C160" i="1" s="1"/>
  <c r="D168" i="1"/>
  <c r="C168" i="1"/>
  <c r="E252" i="1" l="1"/>
  <c r="E251" i="1"/>
  <c r="E149" i="1"/>
  <c r="C146" i="1"/>
  <c r="D151" i="1"/>
  <c r="C151" i="1"/>
  <c r="E154" i="1"/>
  <c r="D146" i="1"/>
  <c r="E146" i="1" l="1"/>
  <c r="E151" i="1"/>
  <c r="D129" i="1" l="1"/>
  <c r="C129" i="1"/>
  <c r="D132" i="1"/>
  <c r="D127" i="1" s="1"/>
  <c r="C132" i="1"/>
  <c r="C127" i="1" s="1"/>
  <c r="E142" i="1"/>
  <c r="E144" i="1"/>
  <c r="D92" i="1"/>
  <c r="C92" i="1"/>
  <c r="D96" i="1"/>
  <c r="D84" i="1"/>
  <c r="C84" i="1"/>
  <c r="C16" i="1" s="1"/>
  <c r="D94" i="1"/>
  <c r="C94" i="1"/>
  <c r="D95" i="1"/>
  <c r="C96" i="1"/>
  <c r="C95" i="1"/>
  <c r="D120" i="1"/>
  <c r="E120" i="1" s="1"/>
  <c r="C79" i="1" l="1"/>
  <c r="E98" i="1"/>
  <c r="C63" i="1"/>
  <c r="C60" i="1" l="1"/>
  <c r="C58" i="1"/>
  <c r="D63" i="1"/>
  <c r="E70" i="1"/>
  <c r="E74" i="1"/>
  <c r="E72" i="1"/>
  <c r="D60" i="1" l="1"/>
  <c r="D58" i="1"/>
  <c r="E116" i="1"/>
  <c r="E114" i="1"/>
  <c r="E88" i="1"/>
  <c r="E89" i="1"/>
  <c r="D87" i="1" l="1"/>
  <c r="C87" i="1"/>
  <c r="E87" i="1" l="1"/>
  <c r="D295" i="1"/>
  <c r="C295" i="1"/>
  <c r="E295" i="1" l="1"/>
  <c r="D250" i="1"/>
  <c r="C250" i="1"/>
  <c r="D27" i="1"/>
  <c r="C27" i="1"/>
  <c r="E250" i="1" l="1"/>
  <c r="E256" i="1"/>
  <c r="E257" i="1"/>
  <c r="E255" i="1"/>
  <c r="D101" i="1"/>
  <c r="D83" i="1"/>
  <c r="D15" i="1" s="1"/>
  <c r="C83" i="1"/>
  <c r="C78" i="1" l="1"/>
  <c r="C15" i="1"/>
  <c r="E101" i="1"/>
  <c r="D32" i="1"/>
  <c r="C32" i="1"/>
  <c r="D81" i="1" l="1"/>
  <c r="C81" i="1"/>
  <c r="E86" i="1"/>
  <c r="E81" i="1" l="1"/>
  <c r="E84" i="1"/>
  <c r="D79" i="1" l="1"/>
  <c r="D208" i="1"/>
  <c r="C208" i="1"/>
  <c r="D80" i="1" l="1"/>
  <c r="D22" i="1" s="1"/>
  <c r="D12" i="1" s="1"/>
  <c r="D78" i="1"/>
  <c r="C80" i="1"/>
  <c r="C22" i="1" s="1"/>
  <c r="C12" i="1" s="1"/>
  <c r="E218" i="1"/>
  <c r="C196" i="1" l="1"/>
  <c r="C31" i="1"/>
  <c r="C26" i="1"/>
  <c r="C305" i="1"/>
  <c r="E115" i="1" l="1"/>
  <c r="C124" i="1"/>
  <c r="E140" i="1"/>
  <c r="D293" i="1" l="1"/>
  <c r="D288" i="1" s="1"/>
  <c r="C293" i="1"/>
  <c r="C288" i="1" s="1"/>
  <c r="E298" i="1"/>
  <c r="E103" i="1"/>
  <c r="E102" i="1"/>
  <c r="D291" i="1" l="1"/>
  <c r="C291" i="1"/>
  <c r="C286" i="1" s="1"/>
  <c r="D131" i="1"/>
  <c r="C131" i="1"/>
  <c r="D30" i="1"/>
  <c r="D19" i="1" s="1"/>
  <c r="C30" i="1"/>
  <c r="C19" i="1" s="1"/>
  <c r="E51" i="1"/>
  <c r="E113" i="1"/>
  <c r="D26" i="1"/>
  <c r="D31" i="1"/>
  <c r="E35" i="1"/>
  <c r="E37" i="1"/>
  <c r="E39" i="1"/>
  <c r="E41" i="1"/>
  <c r="E43" i="1"/>
  <c r="E45" i="1"/>
  <c r="E47" i="1"/>
  <c r="E263" i="1"/>
  <c r="E265" i="1"/>
  <c r="E267" i="1"/>
  <c r="E269" i="1"/>
  <c r="E273" i="1"/>
  <c r="E275" i="1"/>
  <c r="C229" i="1"/>
  <c r="D229" i="1"/>
  <c r="E240" i="1"/>
  <c r="E242" i="1"/>
  <c r="D194" i="1"/>
  <c r="C194" i="1"/>
  <c r="D292" i="1"/>
  <c r="D287" i="1" s="1"/>
  <c r="C292" i="1"/>
  <c r="C287" i="1" s="1"/>
  <c r="E297" i="1"/>
  <c r="D305" i="1"/>
  <c r="D308" i="1"/>
  <c r="D303" i="1" s="1"/>
  <c r="D300" i="1" s="1"/>
  <c r="C308" i="1"/>
  <c r="E311" i="1"/>
  <c r="E342" i="1"/>
  <c r="E340" i="1"/>
  <c r="E338" i="1"/>
  <c r="E336" i="1"/>
  <c r="E334" i="1"/>
  <c r="E111" i="1"/>
  <c r="E109" i="1"/>
  <c r="E100" i="1"/>
  <c r="E222" i="1"/>
  <c r="D124" i="1"/>
  <c r="E135" i="1"/>
  <c r="C303" i="1" l="1"/>
  <c r="C21" i="1"/>
  <c r="D20" i="1"/>
  <c r="D21" i="1"/>
  <c r="D11" i="1" s="1"/>
  <c r="D178" i="1"/>
  <c r="E181" i="1"/>
  <c r="C20" i="1"/>
  <c r="C25" i="1"/>
  <c r="C24" i="1" s="1"/>
  <c r="C9" i="1"/>
  <c r="D25" i="1"/>
  <c r="D9" i="1"/>
  <c r="E162" i="1"/>
  <c r="C285" i="1"/>
  <c r="C76" i="1"/>
  <c r="C193" i="1"/>
  <c r="C290" i="1"/>
  <c r="C18" i="1" s="1"/>
  <c r="E31" i="1"/>
  <c r="E30" i="1"/>
  <c r="E26" i="1"/>
  <c r="E94" i="1"/>
  <c r="E237" i="1"/>
  <c r="E234" i="1"/>
  <c r="E258" i="1"/>
  <c r="E253" i="1"/>
  <c r="E124" i="1"/>
  <c r="E229" i="1"/>
  <c r="E32" i="1"/>
  <c r="E29" i="1"/>
  <c r="E27" i="1"/>
  <c r="D24" i="1"/>
  <c r="E232" i="1"/>
  <c r="C165" i="1"/>
  <c r="E288" i="1"/>
  <c r="E293" i="1"/>
  <c r="D286" i="1"/>
  <c r="E292" i="1"/>
  <c r="D290" i="1"/>
  <c r="E287" i="1"/>
  <c r="C198" i="1"/>
  <c r="D198" i="1"/>
  <c r="D196" i="1"/>
  <c r="D193" i="1" s="1"/>
  <c r="D163" i="1"/>
  <c r="D76" i="1"/>
  <c r="E78" i="1"/>
  <c r="E305" i="1"/>
  <c r="E303" i="1"/>
  <c r="C300" i="1"/>
  <c r="E300" i="1" s="1"/>
  <c r="E308" i="1"/>
  <c r="E92" i="1"/>
  <c r="E79" i="1"/>
  <c r="E95" i="1"/>
  <c r="E208" i="1"/>
  <c r="E211" i="1"/>
  <c r="E127" i="1"/>
  <c r="E129" i="1"/>
  <c r="E132" i="1"/>
  <c r="E63" i="1"/>
  <c r="E167" i="1"/>
  <c r="E178" i="1" l="1"/>
  <c r="D18" i="1"/>
  <c r="C13" i="1"/>
  <c r="E25" i="1"/>
  <c r="D10" i="1"/>
  <c r="C11" i="1"/>
  <c r="C10" i="1"/>
  <c r="E16" i="1"/>
  <c r="E21" i="1"/>
  <c r="E24" i="1"/>
  <c r="E15" i="1"/>
  <c r="E19" i="1"/>
  <c r="E20" i="1"/>
  <c r="E290" i="1"/>
  <c r="D285" i="1"/>
  <c r="E285" i="1" s="1"/>
  <c r="E163" i="1"/>
  <c r="E196" i="1"/>
  <c r="E193" i="1"/>
  <c r="E76" i="1"/>
  <c r="D165" i="1"/>
  <c r="D13" i="1" s="1"/>
  <c r="D55" i="1"/>
  <c r="C55" i="1"/>
  <c r="E68" i="1"/>
  <c r="E66" i="1"/>
  <c r="D8" i="1" l="1"/>
  <c r="E11" i="1"/>
  <c r="E13" i="1"/>
  <c r="E10" i="1"/>
  <c r="C8" i="1"/>
  <c r="E9" i="1"/>
  <c r="E60" i="1"/>
  <c r="E18" i="1"/>
  <c r="D160" i="1"/>
  <c r="E165" i="1"/>
  <c r="E55" i="1"/>
  <c r="E58" i="1"/>
  <c r="E8" i="1" l="1"/>
  <c r="E160" i="1"/>
</calcChain>
</file>

<file path=xl/sharedStrings.xml><?xml version="1.0" encoding="utf-8"?>
<sst xmlns="http://schemas.openxmlformats.org/spreadsheetml/2006/main" count="389" uniqueCount="170">
  <si>
    <t>№ строки</t>
  </si>
  <si>
    <t>Объем расходов на выполнение мероприятия, тыс.руб.</t>
  </si>
  <si>
    <t>план</t>
  </si>
  <si>
    <t>факт</t>
  </si>
  <si>
    <t>процент выполнения</t>
  </si>
  <si>
    <t>Причины отклонения от планового значения</t>
  </si>
  <si>
    <t>Наименование мероприятия/                                Источники расходов на финансирование</t>
  </si>
  <si>
    <t xml:space="preserve">Всего по муниципальной программе, в том числе    </t>
  </si>
  <si>
    <t>Федеральный бюджет</t>
  </si>
  <si>
    <t>Областной бюджет</t>
  </si>
  <si>
    <t>Местный бюджет</t>
  </si>
  <si>
    <t>Внебюджетные источники</t>
  </si>
  <si>
    <t>Капитальные вложения</t>
  </si>
  <si>
    <t>Прочие нужды</t>
  </si>
  <si>
    <t xml:space="preserve">Всего по подпрограмме 1, в том числе    </t>
  </si>
  <si>
    <t xml:space="preserve">Федеральный бюджет </t>
  </si>
  <si>
    <t>Подпрограмма 1 "Развитие местного самоуправления"</t>
  </si>
  <si>
    <t>Прочие нужды, в том числе</t>
  </si>
  <si>
    <t xml:space="preserve">Всего по подпрограмме 3, в том числе    </t>
  </si>
  <si>
    <t xml:space="preserve">Всего по подпрограмме 4, в том числе    </t>
  </si>
  <si>
    <t xml:space="preserve">Всего по подпрограмме 5, в том числе    </t>
  </si>
  <si>
    <t>Капитальные вложения, в том числе</t>
  </si>
  <si>
    <t xml:space="preserve">Всего по подпрограмме 6, в том числе    </t>
  </si>
  <si>
    <t xml:space="preserve">Всего по подпрограмме 7, в том числе    </t>
  </si>
  <si>
    <t xml:space="preserve">Всего по подпрограмме 8, в том числе    </t>
  </si>
  <si>
    <t xml:space="preserve">Всего по подпрограмме 9, в том числе    </t>
  </si>
  <si>
    <t xml:space="preserve">Всего по подпрограмме 10, в том числе    </t>
  </si>
  <si>
    <t xml:space="preserve">Всего по подпрограмме 11, в том числе    </t>
  </si>
  <si>
    <t xml:space="preserve">Всего по подпрограмме 13,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</si>
  <si>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</si>
  <si>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</si>
  <si>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Развитие информационного общества, всего из них</t>
  </si>
  <si>
    <t>Средства собственников многоквартирных домов</t>
  </si>
  <si>
    <t xml:space="preserve">Местный бюджет           </t>
  </si>
  <si>
    <t xml:space="preserve">Всего по подпрограмме  2,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</si>
  <si>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</si>
  <si>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</si>
  <si>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</si>
  <si>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</si>
  <si>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</si>
  <si>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</si>
  <si>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</si>
  <si>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</si>
  <si>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Мероприятие    3.2.          Содержание и обеспечение сохранности сети автомобильных дорог местного значения, всего, из них:</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</si>
  <si>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</si>
  <si>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Разработка планов обеспечения транспортной безопасности автомобильных дорог местного значения городского округа, всего, из них:</t>
  </si>
  <si>
    <t>Мероприятие 3.7. Содержание систем наружного освещения, всего, из них:</t>
  </si>
  <si>
    <t>Мероприятие 3.9.           Озеленение и благоустройство территории городского округа, всего, из них:</t>
  </si>
  <si>
    <t>Мероприятие 3.10.                    Осуществление государственного полномочия Свердловской области по организации проведения мероприятий по отлову и содержанию безнадзорных собак,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</si>
  <si>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</si>
  <si>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3.12.       Организация деятельности в сфере благоустройства и жилищно-коммунального хозяйства территории городского округа,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</si>
  <si>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</si>
  <si>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</si>
  <si>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</si>
  <si>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 xml:space="preserve">Областной бюджет         </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</si>
  <si>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</si>
  <si>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 xml:space="preserve">Мероприятие 4.4. Обеспечение деятельности в сфере капитального строительства </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</si>
  <si>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</si>
  <si>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</si>
  <si>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формированию жилищного-коммунального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</si>
  <si>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</si>
  <si>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 всего, из них:</t>
  </si>
  <si>
    <t xml:space="preserve">Областной бюджет           </t>
  </si>
  <si>
    <t>Мероприятие 8.1.   Организация использования, охраны, защиты и воспроизводства городских лесов, всего, из них:</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</si>
  <si>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</si>
  <si>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</si>
  <si>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8.5.             Обустройство источников нецентрализованного водоснабжения, всего, из них:</t>
  </si>
  <si>
    <t>Мероприятие 8.6.             Осуществление социально-гигиенического мониторинга, всего, из них:</t>
  </si>
  <si>
    <t>Мероприятие 7.1.    Строительство и реконструкция очистных сооружений всего, из них:</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</si>
  <si>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</si>
  <si>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</si>
  <si>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</si>
  <si>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</si>
  <si>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</si>
  <si>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</si>
  <si>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</si>
  <si>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Оплата работ по откачке шахтных вод и закладке пустот производится ежемесячно в течение 2019 года по факту выполненных работ.</t>
  </si>
  <si>
    <t>Подпрограмма 9 "Социальная поддержка и социальное обслуживание населения "</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</si>
  <si>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</si>
  <si>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9.2.      Субвенции местным бюджетам на осуществление государственного полномочия Российской Федерации по предоставлению мер социальной поддержки по оплате жилого помещения и коммунальных услуг отдельным категориям граждан, всего, из них:</t>
  </si>
  <si>
    <t xml:space="preserve">Федеральный бюджет           </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</si>
  <si>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</si>
  <si>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</si>
  <si>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</si>
  <si>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Мероприятие 9.6. Предоставление жилого помещения по договору социального найма нуждающимся малоимущим гражданам,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</si>
  <si>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</si>
  <si>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9.8.               Оказание дополнительных мер социальной поддержки гражданам, всего, из них:</t>
  </si>
  <si>
    <t xml:space="preserve">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
</t>
  </si>
  <si>
    <t>Мероприятие 9.12. Мероприятия, направленные на поддержку старшего поколения в Березовском городском округе</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</si>
  <si>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из них:</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</si>
  <si>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</si>
  <si>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Мероприятие 13.4.          Обеспечение деятельности муниципального архива, всего, из них:</t>
  </si>
  <si>
    <t>Мероприятие 13.5.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за счет межбюджетных трансфертов, из огбластного бюджета всего, из них:</t>
  </si>
  <si>
    <t xml:space="preserve">Всего по подпрограмме 12,  в том числе  </t>
  </si>
  <si>
    <t>Мероприятие 12.1.    Оказание консультативной помощи потребителям всего, из них:</t>
  </si>
  <si>
    <t>Мероприятие  12.2.    Наглядное информирование населения о защите прав потребителей, всего, из них</t>
  </si>
  <si>
    <t xml:space="preserve">Прочие нужды, в том числе      </t>
  </si>
  <si>
    <t>Выполнение мероприятий муниципальной программы "Развитие и обеспечение эффективности деятельности администрации Березовского городского округа до 2024 года"</t>
  </si>
  <si>
    <t xml:space="preserve">                                                                Форма 2</t>
  </si>
  <si>
    <t xml:space="preserve">      (подпись)                         (расшифровка подписи)</t>
  </si>
  <si>
    <t xml:space="preserve">Ответственный исполнитель                                                  Главный специалист ОЭиП                               </t>
  </si>
  <si>
    <r>
      <t>_______________ /__</t>
    </r>
    <r>
      <rPr>
        <u/>
        <sz val="14"/>
        <rFont val="Times New Roman"/>
        <family val="1"/>
        <charset val="204"/>
      </rPr>
      <t>Ю.С. Холуева</t>
    </r>
    <r>
      <rPr>
        <sz val="14"/>
        <rFont val="Times New Roman"/>
        <family val="1"/>
        <charset val="204"/>
      </rPr>
      <t>____________</t>
    </r>
  </si>
  <si>
    <t>Подпрограмма 10. "Обеспечение жильем молодых семей"</t>
  </si>
  <si>
    <t>Подпрограмма 12   "Защита прав потребителей в Бероезовском городском округе"</t>
  </si>
  <si>
    <t xml:space="preserve">Подпрограмма 13.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</si>
  <si>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 xml:space="preserve">Подпрограмма 11. "Управление муниципальным долгом"  </t>
  </si>
  <si>
    <t>Подпрограмма 8 "Обеспечение рационального,  безопасного природопользования и обеспечение экологической безопасности территории"</t>
  </si>
  <si>
    <t xml:space="preserve">Подпрограмма 7. "Развитие и модернизация коммунальной и жилищной инфраструктуры и выполнение мероприятий по энергосбережению"                    </t>
  </si>
  <si>
    <t>Подпрограмма 6. "Переселение граждан Березовского городского округа из ветхого и  аварийного жилого фонда"</t>
  </si>
  <si>
    <t>Подпрограмма 5. "Содействие развитию малого и среднего предпринимательства"</t>
  </si>
  <si>
    <t>Подпрограмма 4 "Развитие строительства и архитектуры"</t>
  </si>
  <si>
    <t xml:space="preserve">Подпрограмма 3. "Обеспечение и развитие дорожного хозяйства, систем наружного освещения и благоустройства"  </t>
  </si>
  <si>
    <t xml:space="preserve">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предупреждению терроризма, профилактике экстремизма  и охране общественного порядка"     </t>
  </si>
  <si>
    <t>Мероприятие 6.4. Переселение граждан из аварийного жилищного фонда, всего, из них:</t>
  </si>
  <si>
    <t>Мероприятие 1.4.  Создание условий работы института старших по улицам частного сектора Березовского городского округа, всего, из них:них:</t>
  </si>
  <si>
    <t>Мероприятие 1.5.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</si>
  <si>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1.6. Решение прочих вопросов местного значения, всего из них</t>
  </si>
  <si>
    <t>Мероприятие 1.7.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</si>
  <si>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Мероприятия 1.9.Финансовое обеспечение государственных полномочий по составлению (изменению и дополнению) списков кандидатов в присяжные заседатели федеральных судов общей юрисдикции, всего из них</t>
  </si>
  <si>
    <t>Мероприятие 1.8. Осуществление государственного полномочия Свердловской области по созданию административных комиссий , всего из них</t>
  </si>
  <si>
    <t>Мероприятие 1.11. Создание условий для расширения рынка сельскохозяйственной продукции, всего, из них:</t>
  </si>
  <si>
    <t>В 2019 году заключен договор на сопровождение системы электронного документооборота Directum на сумму 97500,00 руб. В связи с тем, что работы не были выполнены, договор был расторгнут 27.12.2019 г.</t>
  </si>
  <si>
    <t>Опубликован в средствах массовой информации список граждан, утративших право быть присяжными заседателями и подлежащих исключению из списка кандидатов в присяжные заседатели по Березовскому городскому округу для Березовского городского суда на период 01.06.2018-31.05.2022 годов на сумму 9 000,00 руб. Оставшиеся неизрасходованные средства возвращены.</t>
  </si>
  <si>
    <t>По мероприятию, исключающего возможность переброса огня при лесных пожарах на здания и сооружения заключен муниципальный контракт с ГБУ «Уральская база авиационной охраны лесов» на тушение лесных пожаров, израсходовано 33 158,82 руб. (экономия 66 841,18 руб.).Приобретены автономные датчики дыма для установки в местах проживания малообеспеченных социально-неадаптированных и маломобильных групп населения в количестве 13 единиц на сумму 45 500,00 руб. (экономия 54 500,00 руб.).</t>
  </si>
  <si>
    <t>В ноябре 2019 года на сумму 665 000,00 руб. был заключен контракт на проведение мероприятий по отлову,временному содержанию,кастрации,возврату собак без владельцев, не проявляющих немотивированной агрессивности на прежниеместа обитания в 2019 году. Контракт расторгнут по соглашению сторон в связи с отсутствием потребности в услугах исполнителя.</t>
  </si>
  <si>
    <t>за    2019 год</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</si>
  <si>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</si>
  <si>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Произведены выплаты возмещения 60 физическим лицам – собственникам 26 жилых помещений, изымаемых в целях сноса аварийного жилого фонда, осуществляемые на основании заключенных с ними соглашений за счет софинансирования средств Фонда содействия реформированию ЖКХ, областного и местного бюджетов. Расселяемая площадь 1046,6 кв.м</t>
  </si>
  <si>
    <t>Строительство домов в поселках Монетный и Лосиный предусмотрено в 2020 году. Неизрасходованные бюджетные ассигнования 2019 года перейдут в 2020 год.</t>
  </si>
  <si>
    <t xml:space="preserve"> 2 213 439,76 руб.- установка энергоэффективных светильников на линиях уличного освещения в Березовском городском округе в 2019г.            
868 162,56 руб. -  работы по замене линий уличного освещения на СИП с установкой энергоэффективных светильников.
На  сумму 818 654,46 руб. в октябре 2019года  заключен   муниципальный контракт  на   установку энергоэффективных светильников на Березовском тракте (ЕКАД - ул.Чапаева). Контакт расторгнут в связи с нарушением срока окончания  выполнения работ.
</t>
  </si>
  <si>
    <t>Возмещены расходы по  концессионным соглашениям (№ 4,5- ООО Лосиное ЖКХ; №8 -ПОА Т-Плюс)</t>
  </si>
  <si>
    <t>Выполнены работы по лесопатологическому обследованию и подготовке материально-денежной оценке насаждений вдоль «Велодорожки» на сумму 31 518,75 руб., вдоль «Тропы здоровья» на сумму 17 282,75 руб</t>
  </si>
  <si>
    <t xml:space="preserve">83 520,00 руб. - обязательное страхование гражданской ответственности владельца опасного объекта за причинение вреда в результате аварии на опасном объекте;
853 955,00 руб. - ремонт железобетонных конструкций на основании обследования донного водовыпуска гидротехнических сооружений пруда на р.Шиловка (нижний) в Березовском городском округе Свердловской области ;
228 579,00 руб. - ремонт металлоконструкций паводкового водосброса ГТС Шиловского пруда (нижний);
258 143,00 руб. - ремонт локальных повреждений бетонных поверхностей паводкового водосброса ГТС Шиловского пруда (нижний).
</t>
  </si>
  <si>
    <t>Выполнены работы по обустройству 3-х источников нецентрализованного водоснабжения (колодцы, родники) в п.Ключевск 1 ед. на сумму 30 000,00 руб., Монетный 1 ед. на сумму 40 000,00 руб., Сарапулка 1 ед. на сумму 30 000,00 руб</t>
  </si>
  <si>
    <t>190 000,00 руб. – разработана генеральная схема очистки территории населенных пунктов Березовского городского округа</t>
  </si>
  <si>
    <t>Выплаты носят заявительный характер.</t>
  </si>
  <si>
    <t xml:space="preserve">Спецификой выплат, предоставляемых МКУ БГО «Центр субсидий и компенсаций», является невозможность планирования в 100% точности необходимый объем выплат в связи с заявительным характером получения пособия по социальной помощи, изменением нормативов, законодательства и т. д. </t>
  </si>
  <si>
    <t>Финансирование из областного бюджета  поступило частично в сумме 275,04 руб. Приобретены канцелярские товары.</t>
  </si>
  <si>
    <t xml:space="preserve">Оказана социальная поддержка гражданам, удостоенным звания «Почетный гражданин г.Березовского» в сумме 1 285 000,00 руб. (20 чел.). 
Компенсация расходов в связи с погребением почетного гражданина г.Березовского в сумме 62 530,00 руб. (2 чел.).
Выплачена социальная поддержка гражданам:
-  попавшим в трудную жизненную ситуацию (31 чел.)  на сумму 257 600,00 руб. (вернувшиеся из мест лишения свободы 14 чел. - 42 000,00 руб., погорельцы 8 чел.- 120 000,00 руб., гражданин, воспитывающий ребенка-инвалида 2 чел. – 30 000,00 чел., гражданин,находящийся в трудной жизненной ситуации 4 чел. на сумму 40 600,00 руб., многодетная малообеспеченная семья 3 чел. – 25 000,00 руб.).
-   родителям погибших военнослужащих (13 чел.) – 65 000,00 руб.
</t>
  </si>
  <si>
    <t>Проведен конкурс по отбору некоммерческих организаций, претендующих на получение субсидии из бюджета. Субсидии утверждены и выплачены 8 общественным организациям в объеме 673 000,00 руб. Израсходовано 673 000,00 руб., исполнение 100,0%.</t>
  </si>
  <si>
    <t>Мероприятие 9.10. Пенсионное обеспечение муниципальных служащих, всего, из них:</t>
  </si>
  <si>
    <t>Мероприятие 9.9. Оказание финансовой поддержки социально ориентированным некоммерческим организациям, всего, из них:</t>
  </si>
  <si>
    <t>Предоставлена социальная выплата 219 многодетным семьям, имеющим трех и более детей, взамен земельного участка, находящегося в муниципальной собственности Березовского городского округа, предоставляемого бесплатно  на сумму                  43 800 000,00 руб.</t>
  </si>
  <si>
    <t>Выплата процентов по кредитам  осуществляется согласно графику платежей. В  Министерство финансов свердловской области направлено письмо от 17.12.2019 № 5665/03-11 о реструктуризации муниципального долга в части долговых обязательств по бюджетному кредиту, с частичным списанием суммы основного долга путем прекращения первоначального долгового обязательства по бюджетному кредиту, с заменой его иным долговым обязательством, в размере, установленным Правительством Свердловской области, а так же предоставить рассрочку погашения вновь возникшего долгового обязательства.</t>
  </si>
  <si>
    <t>Мероприятие 13.1. Глава Березовского городского округа, всего, из них:</t>
  </si>
  <si>
    <t>Мероприятие 13.2. Обеспечение деятельности муниципальных органов (центральный аппарат), всего, из них:</t>
  </si>
  <si>
    <t xml:space="preserve"> 49 883,00 исполнение 92,49% от плана оплата за услуги связи; 60 208,43 руб. исполнение 78,68% за коммунальные услуги; 131 563,21 руб., исполнение 98,11% работы, услуги по содержанию имущества;  161 005,76 руб., исполнение 100,0%  услуги охраны, подписка на периодические издания, оцифровка архивных документов; 124 361,77 руб., исполнение 100,0%. информационные таблички,
сервер; 19 568,68 руб., исполнение 96,74% вода бутилированная, хозяйственные товары, канцелярские товары.
</t>
  </si>
  <si>
    <t>Мероприятие 13.3. Обеспечение деятельности органов местного самоуправления, отраслевых (функциональных) органов администрации, всего, из них:</t>
  </si>
  <si>
    <t>Оказаны услуги по оцифровке описей архивных документов госсобственности</t>
  </si>
  <si>
    <t xml:space="preserve">Финансирование на предоставление финансовой поддержки, направленной на обеспечение жильем молодых семей в 2019 году из областного и федерального бюджетов  поступило в полном объеме.
Две молодые семьи получили социальные выплаты на приобретение жилого помещения или создание объекта индивидуального жилого строительства  (Свидетельства от 27.03.2019 А 000601, от 27.03.2019 А 000602) на общую сумму 3 336 264,00 руб. 
</t>
  </si>
  <si>
    <t xml:space="preserve">20 379 600,00 руб. - оплачен контракт на  поставку силовых трансформаторов для электроподстанции. 
 В результате проведенных мероприятий по определению подрядчика  образовалась экономия в сумме    
 9 706 150,00 руб.
</t>
  </si>
  <si>
    <t xml:space="preserve">Заключено Соглашение № 357/1 от 16.12.2019 года о предоставлении и использовании субсидии из областного бюджета местному бюджету Березовского городского округа на  организацию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На сумму 3 653 479,00 руб. заключен и оплачен муниципальный контракт на поставку контейнерного оборудования в количестве  330 штук. На 36 904,40 руб. заключен и оплачен муниципальный контракт на поставку контейнерного оборудования в количестве  330 штук. В результате проведенных мероприятий по определению подрядчика  образовалась экономия в сумме 569 620 рублей.
</t>
  </si>
  <si>
    <t xml:space="preserve">Расходы на строительство очистных сооружений  в бюджете не предусмотренны.
</t>
  </si>
  <si>
    <t xml:space="preserve"> В результате проведенных мероприятий по определению подрядчика  на  поставку силовых трансформаторов для электроподстанции образовалась экономия в сумму  10524,81 руб.                           На  сумму 818 654,46 руб. в октябре 2019года  заключен   муниципальный контракт  на   установку энергоэффективных светильников на Березовском тракте (ЕКАД - ул.Чапаева). Контакт расторгнут в связи с нарушением срока окончания  выполнения работ.</t>
  </si>
  <si>
    <t>828 453,15 руб. - оплачены проектно-изыскательские работы на строительство автомобильной дороги ул. Спортивная- Шиловская,
179 965,60 руб. осуществление строительного контроля на объекте:“Реконструкция автомобильной дороги на улице Спортивная,
70 499,09 руб. -  строительный контроль на строительство автомобильной дороги ул. Театральная.
7 385 774,57 руб. - 1 этап  заключенного муниципального контракта на строительство автомобильной дороги по улице Победы в г.Березовский Свердловской области мк №67 от 21.10.2019г. на сумму 33 166 156,32 руб.
Проектно-изыскательские работы на сумму  1850000,00 руб. по разработке проектной документации на строительство автомобильной дороги ул.театральная не исполнены, акты выполненных работ не представлены. Завершение и оплата работ планируется в 1 кв. 2020 года.</t>
  </si>
  <si>
    <t xml:space="preserve">1 630 172,18  руб. -  техническое обслуживание светофорных объектов в г. Березовский;
35 276 549,16 руб. -  содержание улично- дорожной сети  Березовского городского округа;
3 981 087,41 руб. - нанесение горизонтальной дорожной разметки в Березовском городском округе на 2019 год;
935 790,76 руб. - установка и ремонт дорожных знаков на территории Березовского городского округа;
50 000,00 руб. – административный штраф за нарушение сроков исполнения предписаний по обеспечению безопасности дорожного движения,
346 258,00 руб. - приобретен дорожный инвентарь и материалы для содержания остановок.
</t>
  </si>
  <si>
    <t>Мероприятие    3.3. Капитальный ремонт и ремонт автомобильных дорог общего пользвания местного значения, всего, из них:</t>
  </si>
  <si>
    <t xml:space="preserve"> с Министерством транспорта и дорожного хозяйства СО  заключено соглашение  на реконструкцию  автомобильной дороги по ул.Спортивная в г.Березовский Свердловской области  и ремонт автомобильных дорог общего пользования местного значения.
          На сумму 17 872 830,92 руб. в части местного бюджета заключен и исполнен муниципальный контракт на реконструкцию  автомобильной дороги по ул.Спортивная в г.Березовский Свердловской области протяженностью 0,47566 км , Разрешение на ввод в эксплуатацию от 26.12.2019г.№ 66-RU66304000-094-2019;
     На  сумму  2 105 664,19 руб. заключены и исполнены муниципальные контракты  на  проведение работ по ремонту автомобильных дорог общего пользования местного значения, в том числе:
161 433,56 руб. - ремонт автомобильной дороги по ул.Героев Труда,от ул.Энергостроителей до дома 9/3;
806 086,44 руб. - ремонт автомобильной дороги по ул.Энергостроителей, от дома №9 до ул.Ак. Королева в г.Березовский ;
1 138 144,19 руб. - ремонт автомобильной дороги по ул.Березовский тракт, от ул.Чапаева до путепровода над ж/д путями.      На сумму 25 000 000,00 руб. в части областного бюджета  заключен и исполнен  муниципальный контракт на реконструкцию  автомобильной дороги по ул.Спортивная в г.Березовский Свердловской области протяженностью 0,47566 км , Разрешение на ввод в эксплуатацию от 26.12.2019г.№ 66-RU66304000-094-2019.   
       </t>
  </si>
  <si>
    <t xml:space="preserve">Выполнение работ по реконструкции                   ул. Спортивная.                                                      На  сумму 30 000 000,00 руб. заключены и исполнены муниципальные контракты  на   проведение
работ по ремонту автомобильных дорог общего пользования местного значения, в том числе:
2 299 992,00 руб.ремонт автомобильной дороги по ул.Героев Труда, от ул.Энергостроителей до дома 9/3;
11 484 550,00 руб. ремонт автомобильной дороги по ул.Энергостроителей, от дома №9 до ул.Ак. Королева в г.Березовский ;
16 215 458,00 руб. ремонт автомобильной дороги по ул.Березовский тракт, от ул.Чапаева до путепровода над ж/д путями.  
</t>
  </si>
  <si>
    <t xml:space="preserve">На  организацию  деятельности  в области гражданской обороны, защиты населения и территорий от чрезвычайных ситуаций природного и техногенного характера  расходы составили 16 826 456,09 руб. (96,9% к плану 17 363 889,69 руб.), средства направлены на функционирование  МКУ «Центр гражданской защиты Березовского городского округа»  </t>
  </si>
  <si>
    <t>Средства направлены на обеспечение деятельности МКУ «Березовский центр муниципальных услуг». Оплачены расходы на выплату заработной платы и страховых взносов, услуги связи, обслуживание бухгалтерских программ, повышение квалификации, приобретены запчасти к компьютерной технике (вентилятор, адаптер сетевой).</t>
  </si>
  <si>
    <t>Оплата работ  производится ежемесячно по представленным  актам  выполненных работ. Акт выполненных работ за декабрь 2019г. не представлен.</t>
  </si>
  <si>
    <t>По факту выполненных работ расторгнут контракт на содержание контейнерных площадок на территории БГО. Сумма экономии составила 635 930,23 руб.</t>
  </si>
  <si>
    <t xml:space="preserve"> В соответствии с заключенными Соглашениями субсидия на иные цели предоставляется МБУ «УКС БГО» по факту выполнения работ.Исполнение по строительству наружной сети хозяйственно-бытовой канализации по переулку Ленинский пос. Шиловский перенесено на 2020 год в сумме 2 503, 115 в связи с невыполнением работ в срок. Исполнение по ремонту памятников в поселках в сумме 4 618,155, по ремонту Мемориальной зоны Парка Победы в сумме 10 504, 560. Экономия за счет проведенных торгов составила 22 663, 275 тыс. руб.</t>
  </si>
  <si>
    <t>170 000,00 руб. – проведение работ  по оценке рыночной стоимости размера выкупной цены 34 объектов,
20 300,00 руб.  – изготовление табличек с информацией о сроках переселения многоквартирных домов,
2 522 867,00 руб. – выплаты возмещения двум физ.лицам – собственникам двух жилых помещений, изымаемых в целях сноса аварийного жилого фонда, осуществляемые на основании заключенных с ними соглашений за счет средств местного бюджета. Расселяемая площадь 63 кв.м. Финансирование поступало по количеству заявленных собственников, готовых к выкупу жилых помещений. Строительство домов в поселках Монетный и Лосиный предусмотрено в 2020 году. Неизрасходованные бюджетные ассигнования 2019 года перейдут в 2020 год</t>
  </si>
  <si>
    <t>170 000,00 руб. – проведение работ  по оценке рыночной стоимости размера выкупной цены 34 объектов,
20 300,00 руб.  – изготовление табличек с информацией о сроках переселения многоквартирных домов,
2 522 867,00 руб. – выплаты возмещения двум физ.лицам – собственникам двух жилых помещений, изымаемых в целях сноса аварийного жилого фонда, осуществляемые на основании заключенных с ними соглашений за счет средств местного бюджета. Расселяемая площадь 63 кв.м. Финансирование поступало по количеству заявленных собственников, готовых к выкупу жилых помещений. Строительство домов в поселках Монетный и Лосиный предусмотрено в 2020 году. Неизрасходованные бюджетные ассигнования 2019 года перейдут в 2020 год.</t>
  </si>
  <si>
    <t>Освоение не в полном объеме в виду: - образовавшейся экономии на выплаты возмещения физическим лицам – собственникам жилых помещений, изымаемых в целях сноса аварийного жилого фонда, так как финансирование поступает по количеству заявленных собственников, готовых к выкупу жилых помещений; - образовавшейся экономии за счет проведенных торгов по ремонту памятников в поселках, Мемориальной зоны Парка Победы; -переноса неизрасходованных бюджетных ассигнований в 2019 году на 2020 год на строительство наружной сети хозяйственно-бытовой канализации по переулку Ленинский пос. Шиловский, в связи с невыполнением работ в срок.</t>
  </si>
  <si>
    <t>138 761,24 руб. - выполнены работы по исследованию воды в источниках нецентрализованного водоснабжения и исследованию состояния зон рекреации</t>
  </si>
  <si>
    <t>Доплату к пенсиям за выслугу лет получают  35 человек (на 01.01.2019 – 36 человек)</t>
  </si>
  <si>
    <t xml:space="preserve">На обслуживание сети в/наблюдения "Безопасный город" сложилась экономия по контракту в сумме 37 746,00 руб.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</si>
</sst>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15" x14ac:knownFonts="1">
    <font>
      <sz val="11"/>
      <color theme="1"/>
      <name val="Calibri"/>
      <family val="2"/>
      <charset val="204"/>
      <scheme val="minor"/>
    </font>
    <font>
      <sz val="11"/>
      <name val="Times New Roman"/>
      <family val="1"/>
      <charset val="204"/>
    </font>
    <font>
      <sz val="11"/>
      <color theme="1"/>
      <name val="Calibri"/>
      <family val="2"/>
      <charset val="204"/>
      <scheme val="minor"/>
    </font>
    <font>
      <sz val="12"/>
      <name val="Times New Roman"/>
      <family val="1"/>
      <charset val="204"/>
    </font>
    <font>
      <sz val="10"/>
      <name val="Times New Roman"/>
      <family val="1"/>
      <charset val="204"/>
    </font>
    <font>
      <sz val="14"/>
      <name val="Times New Roman"/>
      <family val="1"/>
      <charset val="204"/>
    </font>
    <font>
      <b/>
      <sz val="14"/>
      <name val="Times New Roman"/>
      <family val="1"/>
      <charset val="204"/>
    </font>
    <font>
      <u/>
      <sz val="14"/>
      <name val="Times New Roman"/>
      <family val="1"/>
      <charset val="204"/>
    </font>
    <font>
      <sz val="16"/>
      <name val="Times New Roman"/>
      <family val="1"/>
      <charset val="204"/>
    </font>
    <font>
      <sz val="13"/>
      <name val="Times New Roman"/>
      <family val="1"/>
      <charset val="204"/>
    </font>
    <font>
      <sz val="14"/>
      <name val="Calibri"/>
      <family val="2"/>
      <charset val="204"/>
      <scheme val="minor"/>
    </font>
    <font>
      <b/>
      <sz val="14"/>
      <name val="Calibri"/>
      <family val="2"/>
      <charset val="204"/>
      <scheme val="minor"/>
    </font>
    <font>
      <sz val="11"/>
      <name val="Calibri"/>
      <family val="2"/>
      <charset val="204"/>
      <scheme val="minor"/>
    </font>
    <font>
      <sz val="12"/>
      <name val="Calibri"/>
      <family val="2"/>
      <charset val="204"/>
      <scheme val="minor"/>
    </font>
    <font>
      <sz val="13"/>
      <name val="Calibri"/>
      <family val="2"/>
      <charset val="204"/>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12">
    <xf numFmtId="0" fontId="0" fillId="0" borderId="0" xfId="0"/>
    <xf numFmtId="0" fontId="5" fillId="0" borderId="1" xfId="0" applyFont="1" applyFill="1" applyBorder="1" applyAlignment="1">
      <alignment horizontal="left" vertical="top" wrapText="1"/>
    </xf>
    <xf numFmtId="2"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6" fillId="0" borderId="1" xfId="0" applyFont="1" applyFill="1" applyBorder="1" applyAlignment="1">
      <alignment horizontal="left" vertical="top" wrapText="1"/>
    </xf>
    <xf numFmtId="4"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wrapText="1"/>
    </xf>
    <xf numFmtId="4" fontId="5" fillId="0" borderId="0" xfId="0" applyNumberFormat="1" applyFont="1" applyFill="1" applyAlignment="1">
      <alignment horizontal="left"/>
    </xf>
    <xf numFmtId="2" fontId="7" fillId="0" borderId="0" xfId="0" applyNumberFormat="1" applyFont="1" applyFill="1" applyAlignment="1">
      <alignment horizontal="left"/>
    </xf>
    <xf numFmtId="0" fontId="5" fillId="0" borderId="0" xfId="0" applyFont="1" applyFill="1" applyAlignment="1">
      <alignment horizontal="left" vertical="top"/>
    </xf>
    <xf numFmtId="4" fontId="5" fillId="0" borderId="0" xfId="0" applyNumberFormat="1" applyFont="1" applyFill="1" applyAlignment="1">
      <alignment horizontal="left" vertical="top"/>
    </xf>
    <xf numFmtId="2" fontId="5" fillId="0" borderId="0" xfId="0" applyNumberFormat="1" applyFont="1" applyFill="1" applyAlignment="1">
      <alignment horizontal="left" vertical="top"/>
    </xf>
    <xf numFmtId="4" fontId="8"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0" xfId="0" applyFont="1" applyFill="1" applyBorder="1" applyAlignment="1">
      <alignment vertical="top" wrapText="1"/>
    </xf>
    <xf numFmtId="0" fontId="5" fillId="0" borderId="0" xfId="0" applyFont="1" applyFill="1" applyAlignment="1">
      <alignment wrapText="1"/>
    </xf>
    <xf numFmtId="0" fontId="3" fillId="0" borderId="1" xfId="0" applyFont="1" applyFill="1" applyBorder="1" applyAlignment="1">
      <alignment vertical="top" wrapText="1"/>
    </xf>
    <xf numFmtId="0" fontId="5" fillId="0" borderId="1"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2" xfId="0" applyFont="1" applyFill="1" applyBorder="1" applyAlignment="1">
      <alignment horizontal="left" vertical="top"/>
    </xf>
    <xf numFmtId="0" fontId="5" fillId="0" borderId="3" xfId="0" applyFont="1" applyFill="1" applyBorder="1" applyAlignment="1">
      <alignment horizontal="left" vertical="top"/>
    </xf>
    <xf numFmtId="4" fontId="5" fillId="0" borderId="3" xfId="0" applyNumberFormat="1" applyFont="1" applyFill="1" applyBorder="1" applyAlignment="1">
      <alignment horizontal="left" vertical="top"/>
    </xf>
    <xf numFmtId="0" fontId="5" fillId="0" borderId="0" xfId="0" applyFont="1" applyFill="1" applyBorder="1" applyAlignment="1">
      <alignment horizontal="center" vertical="center" wrapText="1"/>
    </xf>
    <xf numFmtId="0" fontId="10" fillId="0" borderId="0" xfId="0" applyFont="1" applyFill="1"/>
    <xf numFmtId="0" fontId="10" fillId="0" borderId="0" xfId="0" applyFont="1" applyFill="1" applyBorder="1"/>
    <xf numFmtId="0" fontId="11" fillId="0" borderId="0"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Fill="1"/>
    <xf numFmtId="0" fontId="10" fillId="0" borderId="0" xfId="0" applyFont="1" applyFill="1" applyAlignment="1">
      <alignment wrapText="1"/>
    </xf>
    <xf numFmtId="0" fontId="10" fillId="0" borderId="0" xfId="0" applyFont="1" applyFill="1" applyBorder="1" applyAlignment="1">
      <alignment wrapText="1"/>
    </xf>
    <xf numFmtId="0" fontId="6"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4"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10" fillId="0" borderId="0" xfId="0" applyFont="1" applyFill="1" applyAlignment="1">
      <alignment horizontal="right"/>
    </xf>
    <xf numFmtId="0" fontId="5" fillId="0" borderId="5" xfId="0" applyFont="1" applyFill="1" applyBorder="1" applyAlignment="1">
      <alignment horizontal="left" vertical="top"/>
    </xf>
    <xf numFmtId="4" fontId="6" fillId="0" borderId="1" xfId="0" applyNumberFormat="1" applyFont="1" applyFill="1" applyBorder="1" applyAlignment="1">
      <alignment horizontal="left" vertical="top"/>
    </xf>
    <xf numFmtId="2" fontId="6" fillId="0" borderId="1" xfId="0" applyNumberFormat="1" applyFont="1" applyFill="1" applyBorder="1" applyAlignment="1">
      <alignment horizontal="left" vertical="top"/>
    </xf>
    <xf numFmtId="0" fontId="5" fillId="0" borderId="0" xfId="0" applyFont="1" applyFill="1" applyBorder="1" applyAlignment="1">
      <alignment horizontal="left" vertical="top" wrapText="1"/>
    </xf>
    <xf numFmtId="4" fontId="10" fillId="0" borderId="0" xfId="0" applyNumberFormat="1" applyFont="1" applyFill="1"/>
    <xf numFmtId="4" fontId="10" fillId="0" borderId="0" xfId="0" applyNumberFormat="1" applyFont="1" applyFill="1" applyBorder="1"/>
    <xf numFmtId="0" fontId="6" fillId="0" borderId="1" xfId="0" applyFont="1" applyFill="1" applyBorder="1" applyAlignment="1">
      <alignment horizontal="left" vertical="top"/>
    </xf>
    <xf numFmtId="4" fontId="5" fillId="0" borderId="0" xfId="0" applyNumberFormat="1" applyFont="1" applyFill="1" applyBorder="1" applyAlignment="1">
      <alignment horizontal="left" vertical="top"/>
    </xf>
    <xf numFmtId="0" fontId="6" fillId="0" borderId="0" xfId="0" applyFont="1" applyFill="1" applyBorder="1" applyAlignment="1">
      <alignment horizontal="center" vertical="center"/>
    </xf>
    <xf numFmtId="0" fontId="1" fillId="0" borderId="0" xfId="0" applyFont="1" applyFill="1" applyBorder="1" applyAlignment="1">
      <alignment horizontal="left" wrapText="1"/>
    </xf>
    <xf numFmtId="0" fontId="13" fillId="0" borderId="0" xfId="0" applyFont="1" applyFill="1" applyBorder="1" applyAlignment="1">
      <alignment horizontal="left" vertical="top" wrapText="1"/>
    </xf>
    <xf numFmtId="0" fontId="3" fillId="0" borderId="0" xfId="0" applyFont="1" applyFill="1" applyBorder="1" applyAlignment="1">
      <alignment horizontal="justify" vertical="center" wrapText="1"/>
    </xf>
    <xf numFmtId="0" fontId="12" fillId="0" borderId="0" xfId="0" applyFont="1" applyFill="1" applyBorder="1" applyAlignment="1">
      <alignment wrapText="1"/>
    </xf>
    <xf numFmtId="0" fontId="1" fillId="0" borderId="0" xfId="0" applyFont="1" applyFill="1" applyBorder="1" applyAlignment="1">
      <alignment horizontal="justify" vertical="center"/>
    </xf>
    <xf numFmtId="0" fontId="1" fillId="0" borderId="0" xfId="0" applyFont="1" applyFill="1" applyBorder="1" applyAlignment="1">
      <alignment wrapText="1"/>
    </xf>
    <xf numFmtId="0" fontId="6" fillId="0" borderId="0" xfId="0" applyFont="1" applyFill="1" applyBorder="1" applyAlignment="1">
      <alignment horizontal="left" vertical="top" wrapText="1"/>
    </xf>
    <xf numFmtId="0" fontId="12" fillId="0" borderId="0" xfId="0" applyFont="1" applyFill="1" applyBorder="1" applyAlignment="1">
      <alignment vertical="top" wrapText="1"/>
    </xf>
    <xf numFmtId="2" fontId="10" fillId="0" borderId="0" xfId="0" applyNumberFormat="1" applyFont="1" applyFill="1" applyBorder="1"/>
    <xf numFmtId="2" fontId="10" fillId="0" borderId="0" xfId="0" applyNumberFormat="1" applyFont="1" applyFill="1"/>
    <xf numFmtId="0" fontId="1" fillId="0" borderId="0" xfId="0" applyFont="1" applyFill="1"/>
    <xf numFmtId="0" fontId="10"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Alignment="1">
      <alignment wrapText="1"/>
    </xf>
    <xf numFmtId="0" fontId="12" fillId="0" borderId="0" xfId="0" applyFont="1" applyFill="1" applyBorder="1" applyAlignment="1">
      <alignment vertical="center"/>
    </xf>
    <xf numFmtId="10" fontId="5" fillId="0" borderId="1" xfId="1" applyNumberFormat="1" applyFont="1" applyFill="1" applyBorder="1" applyAlignment="1">
      <alignment horizontal="left" vertical="top"/>
    </xf>
    <xf numFmtId="0" fontId="6" fillId="0" borderId="0" xfId="0" applyFont="1" applyFill="1" applyBorder="1" applyAlignment="1">
      <alignment horizontal="center" vertical="center" wrapText="1"/>
    </xf>
    <xf numFmtId="4" fontId="6" fillId="0" borderId="1" xfId="0" applyNumberFormat="1" applyFont="1" applyFill="1" applyBorder="1" applyAlignment="1">
      <alignment horizontal="left" vertical="top" wrapText="1"/>
    </xf>
    <xf numFmtId="0" fontId="5" fillId="0" borderId="1" xfId="0" applyFont="1" applyFill="1" applyBorder="1" applyAlignment="1">
      <alignment vertical="center" wrapText="1"/>
    </xf>
    <xf numFmtId="0" fontId="9" fillId="0" borderId="0" xfId="0" applyFont="1" applyFill="1" applyBorder="1" applyAlignment="1">
      <alignment horizontal="left" vertical="center" wrapText="1"/>
    </xf>
    <xf numFmtId="4" fontId="5" fillId="0" borderId="0" xfId="0" applyNumberFormat="1" applyFont="1" applyFill="1" applyBorder="1" applyAlignment="1">
      <alignment horizontal="left" vertical="top" wrapText="1"/>
    </xf>
    <xf numFmtId="0" fontId="9" fillId="0" borderId="0" xfId="0" applyFont="1" applyFill="1" applyBorder="1" applyAlignment="1">
      <alignment vertical="top"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164" fontId="10" fillId="0" borderId="0" xfId="0" applyNumberFormat="1" applyFont="1" applyFill="1"/>
    <xf numFmtId="0" fontId="9" fillId="0" borderId="0" xfId="0" applyFont="1" applyFill="1" applyBorder="1" applyAlignment="1">
      <alignment wrapText="1"/>
    </xf>
    <xf numFmtId="0" fontId="1" fillId="0" borderId="0" xfId="0" applyFont="1" applyFill="1" applyBorder="1" applyAlignment="1">
      <alignment horizontal="justify" vertical="center" wrapText="1"/>
    </xf>
    <xf numFmtId="0" fontId="9" fillId="0" borderId="0" xfId="0" applyFont="1" applyFill="1" applyBorder="1" applyAlignment="1">
      <alignment vertical="top"/>
    </xf>
    <xf numFmtId="0" fontId="14" fillId="0" borderId="0" xfId="0" applyFont="1" applyFill="1" applyBorder="1" applyAlignment="1">
      <alignment horizontal="left" vertical="top" wrapText="1"/>
    </xf>
    <xf numFmtId="0" fontId="12" fillId="0" borderId="0" xfId="0" applyFont="1" applyFill="1" applyBorder="1" applyAlignment="1">
      <alignment horizontal="left" wrapText="1"/>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4" fontId="5" fillId="0" borderId="8" xfId="0" applyNumberFormat="1" applyFont="1" applyFill="1" applyBorder="1" applyAlignment="1">
      <alignment horizontal="left" vertical="top"/>
    </xf>
    <xf numFmtId="2" fontId="5" fillId="0" borderId="8" xfId="0" applyNumberFormat="1" applyFont="1" applyFill="1" applyBorder="1" applyAlignment="1">
      <alignment horizontal="left" vertical="top"/>
    </xf>
    <xf numFmtId="0" fontId="5" fillId="0" borderId="0" xfId="0" applyFont="1" applyFill="1" applyBorder="1" applyAlignment="1">
      <alignment horizontal="left" wrapText="1"/>
    </xf>
    <xf numFmtId="0" fontId="10" fillId="0" borderId="0" xfId="0" applyFont="1" applyFill="1" applyAlignment="1">
      <alignment horizontal="left" vertical="top"/>
    </xf>
    <xf numFmtId="0" fontId="5" fillId="0" borderId="4" xfId="0" applyFont="1" applyFill="1" applyBorder="1" applyAlignment="1">
      <alignment horizontal="center" vertical="top" wrapText="1"/>
    </xf>
    <xf numFmtId="0" fontId="5" fillId="0" borderId="6" xfId="0" applyFont="1" applyFill="1" applyBorder="1" applyAlignment="1">
      <alignment horizontal="center" vertical="top" wrapText="1"/>
    </xf>
    <xf numFmtId="0" fontId="6" fillId="0" borderId="6" xfId="0" applyFont="1" applyFill="1" applyBorder="1" applyAlignment="1">
      <alignment horizontal="center" vertical="top" wrapText="1"/>
    </xf>
    <xf numFmtId="4" fontId="5" fillId="0" borderId="6" xfId="0" applyNumberFormat="1"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0" xfId="0" applyFont="1" applyFill="1" applyAlignment="1">
      <alignment wrapText="1"/>
    </xf>
    <xf numFmtId="0" fontId="10" fillId="0" borderId="0" xfId="0" applyFont="1" applyFill="1" applyAlignment="1">
      <alignment wrapText="1"/>
    </xf>
    <xf numFmtId="0" fontId="10" fillId="0" borderId="0" xfId="0" applyFont="1" applyFill="1" applyBorder="1" applyAlignment="1">
      <alignment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5" xfId="0" applyFont="1" applyFill="1" applyBorder="1" applyAlignment="1">
      <alignment horizontal="left" vertical="top"/>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6" xfId="0" applyFont="1" applyFill="1" applyBorder="1" applyAlignment="1">
      <alignment horizontal="center" vertical="top" wrapText="1"/>
    </xf>
    <xf numFmtId="0" fontId="6"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5"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6" xfId="0" applyFont="1" applyFill="1" applyBorder="1" applyAlignment="1">
      <alignment horizontal="center" vertical="top" wrapText="1"/>
    </xf>
  </cellXfs>
  <cellStyles count="3">
    <cellStyle name="Денежный 2" xfId="2"/>
    <cellStyle name="Обычный" xfId="0" builtinId="0"/>
    <cellStyle name="Процентный"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6"/>
  <sheetViews>
    <sheetView tabSelected="1" view="pageBreakPreview" topLeftCell="A59" zoomScale="64" zoomScaleNormal="64" zoomScaleSheetLayoutView="64" workbookViewId="0">
      <selection activeCell="F69" sqref="F69"/>
    </sheetView>
  </sheetViews>
  <sheetFormatPr defaultRowHeight="18.75" x14ac:dyDescent="0.3"/>
  <cols>
    <col min="1" max="1" width="9.28515625" style="84" bestFit="1" customWidth="1"/>
    <col min="2" max="2" width="56.85546875" style="9" customWidth="1"/>
    <col min="3" max="3" width="19.28515625" style="10" customWidth="1"/>
    <col min="4" max="4" width="19.7109375" style="10" customWidth="1"/>
    <col min="5" max="5" width="11.85546875" style="9" customWidth="1"/>
    <col min="6" max="6" width="80" style="35" customWidth="1"/>
    <col min="7" max="7" width="55.5703125" style="42" customWidth="1"/>
    <col min="8" max="8" width="20.85546875" style="27" bestFit="1" customWidth="1"/>
    <col min="9" max="9" width="19.42578125" style="28" bestFit="1" customWidth="1"/>
    <col min="10" max="10" width="13.5703125" style="27" bestFit="1" customWidth="1"/>
    <col min="11" max="11" width="12" style="27" customWidth="1"/>
    <col min="12" max="12" width="9.140625" style="27"/>
    <col min="13" max="13" width="16.140625" style="27" bestFit="1" customWidth="1"/>
    <col min="14" max="15" width="9.140625" style="27"/>
    <col min="16" max="16" width="17.42578125" style="27" customWidth="1"/>
    <col min="17" max="16384" width="9.140625" style="27"/>
  </cols>
  <sheetData>
    <row r="1" spans="1:19" ht="19.5" thickBot="1" x14ac:dyDescent="0.35">
      <c r="A1" s="23"/>
      <c r="B1" s="24"/>
      <c r="C1" s="25"/>
      <c r="D1" s="25"/>
      <c r="E1" s="24"/>
      <c r="F1" s="85" t="s">
        <v>98</v>
      </c>
      <c r="G1" s="26"/>
    </row>
    <row r="2" spans="1:19" x14ac:dyDescent="0.3">
      <c r="A2" s="103" t="s">
        <v>97</v>
      </c>
      <c r="B2" s="104"/>
      <c r="C2" s="104"/>
      <c r="D2" s="104"/>
      <c r="E2" s="104"/>
      <c r="F2" s="105"/>
      <c r="G2" s="29"/>
      <c r="H2" s="16"/>
      <c r="I2" s="30"/>
      <c r="J2" s="16"/>
      <c r="K2" s="31"/>
      <c r="L2" s="31"/>
      <c r="M2" s="31"/>
      <c r="N2" s="31"/>
      <c r="O2" s="31"/>
      <c r="P2" s="31"/>
      <c r="Q2" s="31"/>
      <c r="R2" s="31"/>
      <c r="S2" s="31"/>
    </row>
    <row r="3" spans="1:19" x14ac:dyDescent="0.3">
      <c r="A3" s="106"/>
      <c r="B3" s="107"/>
      <c r="C3" s="107"/>
      <c r="D3" s="107"/>
      <c r="E3" s="107"/>
      <c r="F3" s="108"/>
      <c r="G3" s="29"/>
      <c r="H3" s="32"/>
      <c r="I3" s="33"/>
      <c r="J3" s="32"/>
    </row>
    <row r="4" spans="1:19" x14ac:dyDescent="0.3">
      <c r="A4" s="106"/>
      <c r="B4" s="107"/>
      <c r="C4" s="107"/>
      <c r="D4" s="107"/>
      <c r="E4" s="107"/>
      <c r="F4" s="108"/>
      <c r="G4" s="29"/>
      <c r="H4" s="32"/>
      <c r="I4" s="33"/>
      <c r="J4" s="32"/>
    </row>
    <row r="5" spans="1:19" x14ac:dyDescent="0.3">
      <c r="A5" s="109" t="s">
        <v>125</v>
      </c>
      <c r="B5" s="110"/>
      <c r="C5" s="110"/>
      <c r="D5" s="110"/>
      <c r="E5" s="110"/>
      <c r="F5" s="111"/>
      <c r="G5" s="34"/>
      <c r="H5" s="16"/>
      <c r="I5" s="30"/>
      <c r="J5" s="16"/>
    </row>
    <row r="6" spans="1:19" x14ac:dyDescent="0.3">
      <c r="A6" s="99" t="s">
        <v>0</v>
      </c>
      <c r="B6" s="98" t="s">
        <v>6</v>
      </c>
      <c r="C6" s="98" t="s">
        <v>1</v>
      </c>
      <c r="D6" s="98"/>
      <c r="E6" s="98"/>
      <c r="F6" s="90" t="s">
        <v>5</v>
      </c>
      <c r="G6" s="35"/>
    </row>
    <row r="7" spans="1:19" ht="56.25" x14ac:dyDescent="0.3">
      <c r="A7" s="99"/>
      <c r="B7" s="98"/>
      <c r="C7" s="36" t="s">
        <v>2</v>
      </c>
      <c r="D7" s="36" t="s">
        <v>3</v>
      </c>
      <c r="E7" s="37" t="s">
        <v>4</v>
      </c>
      <c r="F7" s="90"/>
      <c r="G7" s="35"/>
      <c r="H7" s="38"/>
    </row>
    <row r="8" spans="1:19" ht="37.5" x14ac:dyDescent="0.3">
      <c r="A8" s="39">
        <v>1</v>
      </c>
      <c r="B8" s="4" t="s">
        <v>7</v>
      </c>
      <c r="C8" s="40">
        <f>C9+C10+C11+C12</f>
        <v>1098980.0470600002</v>
      </c>
      <c r="D8" s="40">
        <f>D9+D10+D11+D12</f>
        <v>996676.52891000011</v>
      </c>
      <c r="E8" s="41">
        <f t="shared" ref="E8:E13" si="0">D8/C8*100</f>
        <v>90.691048629710494</v>
      </c>
      <c r="F8" s="90" t="s">
        <v>166</v>
      </c>
      <c r="H8" s="43"/>
      <c r="I8" s="44"/>
      <c r="J8" s="43"/>
    </row>
    <row r="9" spans="1:19" x14ac:dyDescent="0.3">
      <c r="A9" s="39">
        <v>2</v>
      </c>
      <c r="B9" s="3" t="s">
        <v>8</v>
      </c>
      <c r="C9" s="5">
        <f t="shared" ref="C9:D11" si="1">C14+C19</f>
        <v>30748.400000000001</v>
      </c>
      <c r="D9" s="5">
        <f t="shared" si="1"/>
        <v>29630.614540000002</v>
      </c>
      <c r="E9" s="2">
        <f t="shared" si="0"/>
        <v>96.364736181394804</v>
      </c>
      <c r="F9" s="90"/>
      <c r="H9" s="43"/>
      <c r="I9" s="44"/>
      <c r="J9" s="43"/>
    </row>
    <row r="10" spans="1:19" x14ac:dyDescent="0.3">
      <c r="A10" s="39">
        <v>3</v>
      </c>
      <c r="B10" s="3" t="s">
        <v>9</v>
      </c>
      <c r="C10" s="5">
        <f t="shared" si="1"/>
        <v>323005.13299999997</v>
      </c>
      <c r="D10" s="5">
        <f t="shared" si="1"/>
        <v>314052.24163</v>
      </c>
      <c r="E10" s="2">
        <f t="shared" si="0"/>
        <v>97.228251053830789</v>
      </c>
      <c r="F10" s="90"/>
      <c r="H10" s="43"/>
      <c r="I10" s="44"/>
      <c r="J10" s="43"/>
    </row>
    <row r="11" spans="1:19" x14ac:dyDescent="0.3">
      <c r="A11" s="39">
        <v>4</v>
      </c>
      <c r="B11" s="3" t="s">
        <v>10</v>
      </c>
      <c r="C11" s="5">
        <f t="shared" si="1"/>
        <v>745226.51406000019</v>
      </c>
      <c r="D11" s="5">
        <f>D16+D21</f>
        <v>652993.67274000007</v>
      </c>
      <c r="E11" s="2">
        <f t="shared" si="0"/>
        <v>87.623515859961174</v>
      </c>
      <c r="F11" s="90"/>
      <c r="H11" s="43"/>
      <c r="I11" s="44"/>
      <c r="J11" s="43"/>
    </row>
    <row r="12" spans="1:19" x14ac:dyDescent="0.3">
      <c r="A12" s="39">
        <v>5</v>
      </c>
      <c r="B12" s="3" t="s">
        <v>11</v>
      </c>
      <c r="C12" s="5">
        <f>C22</f>
        <v>0</v>
      </c>
      <c r="D12" s="5">
        <f>D22</f>
        <v>0</v>
      </c>
      <c r="E12" s="2">
        <v>0</v>
      </c>
      <c r="F12" s="90"/>
      <c r="H12" s="43"/>
      <c r="I12" s="44"/>
      <c r="J12" s="43"/>
    </row>
    <row r="13" spans="1:19" x14ac:dyDescent="0.3">
      <c r="A13" s="39">
        <v>6</v>
      </c>
      <c r="B13" s="45" t="s">
        <v>12</v>
      </c>
      <c r="C13" s="40">
        <f>C165+C198+C81</f>
        <v>123708.03646</v>
      </c>
      <c r="D13" s="40">
        <f>D165+D198+D81</f>
        <v>71717.123330000002</v>
      </c>
      <c r="E13" s="41">
        <f t="shared" si="0"/>
        <v>57.972889540760889</v>
      </c>
      <c r="F13" s="90"/>
      <c r="H13" s="43"/>
      <c r="I13" s="44"/>
      <c r="J13" s="43"/>
      <c r="K13" s="28"/>
      <c r="M13" s="43"/>
    </row>
    <row r="14" spans="1:19" x14ac:dyDescent="0.3">
      <c r="A14" s="39">
        <v>7</v>
      </c>
      <c r="B14" s="3" t="s">
        <v>8</v>
      </c>
      <c r="C14" s="5">
        <f>C199</f>
        <v>0</v>
      </c>
      <c r="D14" s="5">
        <f>D199</f>
        <v>0</v>
      </c>
      <c r="E14" s="2">
        <v>0</v>
      </c>
      <c r="F14" s="90"/>
      <c r="H14" s="43"/>
      <c r="I14" s="44"/>
      <c r="J14" s="43"/>
      <c r="K14" s="28"/>
    </row>
    <row r="15" spans="1:19" x14ac:dyDescent="0.3">
      <c r="A15" s="39">
        <v>8</v>
      </c>
      <c r="B15" s="3" t="s">
        <v>9</v>
      </c>
      <c r="C15" s="5">
        <f>C166+C200+C83</f>
        <v>25000</v>
      </c>
      <c r="D15" s="5">
        <f>D166+D200+D83</f>
        <v>25000</v>
      </c>
      <c r="E15" s="2">
        <f>D15/C15*100</f>
        <v>100</v>
      </c>
      <c r="F15" s="90"/>
      <c r="H15" s="43"/>
      <c r="I15" s="44"/>
      <c r="J15" s="43"/>
      <c r="K15" s="28"/>
    </row>
    <row r="16" spans="1:19" x14ac:dyDescent="0.3">
      <c r="A16" s="39">
        <v>9</v>
      </c>
      <c r="B16" s="3" t="s">
        <v>10</v>
      </c>
      <c r="C16" s="5">
        <f>C167+C201+C84</f>
        <v>98708.036460000003</v>
      </c>
      <c r="D16" s="5">
        <v>46717.13</v>
      </c>
      <c r="E16" s="2">
        <f>D16/C16*100</f>
        <v>47.328598233165579</v>
      </c>
      <c r="F16" s="90"/>
      <c r="H16" s="43"/>
      <c r="I16" s="44"/>
      <c r="J16" s="43"/>
      <c r="K16" s="46"/>
    </row>
    <row r="17" spans="1:13" x14ac:dyDescent="0.3">
      <c r="A17" s="39">
        <v>10</v>
      </c>
      <c r="B17" s="3" t="s">
        <v>11</v>
      </c>
      <c r="C17" s="5"/>
      <c r="D17" s="5"/>
      <c r="E17" s="3"/>
      <c r="F17" s="90"/>
      <c r="H17" s="43"/>
      <c r="I17" s="44"/>
      <c r="J17" s="43"/>
      <c r="K17" s="28"/>
      <c r="M17" s="43"/>
    </row>
    <row r="18" spans="1:13" x14ac:dyDescent="0.3">
      <c r="A18" s="39">
        <v>11</v>
      </c>
      <c r="B18" s="45" t="s">
        <v>13</v>
      </c>
      <c r="C18" s="40">
        <f>C29+C255+C234+C60+C151+C178+C129+C208+C92+C328+C305+C290</f>
        <v>975272.01060000004</v>
      </c>
      <c r="D18" s="40">
        <f>D29+D255+D234+D60+D151+D178+D129+D208+D92+D328+D305+D290</f>
        <v>924959.39891000011</v>
      </c>
      <c r="E18" s="41">
        <f>D18/C18*100</f>
        <v>94.841171371354434</v>
      </c>
      <c r="F18" s="90"/>
      <c r="H18" s="43"/>
      <c r="I18" s="44"/>
      <c r="J18" s="43"/>
    </row>
    <row r="19" spans="1:13" x14ac:dyDescent="0.3">
      <c r="A19" s="39">
        <v>12</v>
      </c>
      <c r="B19" s="3" t="s">
        <v>8</v>
      </c>
      <c r="C19" s="5">
        <f>C30+C256+C235+C61+C179+C130+C209+C93+C329+C306+C291</f>
        <v>30748.400000000001</v>
      </c>
      <c r="D19" s="5">
        <f>D30+D256+D235+D61+D179+D130+D209+D93+D329+D306+D291</f>
        <v>29630.614540000002</v>
      </c>
      <c r="E19" s="2">
        <f>D19/C19*100</f>
        <v>96.364736181394804</v>
      </c>
      <c r="F19" s="90"/>
      <c r="H19" s="43"/>
      <c r="I19" s="44"/>
      <c r="J19" s="43"/>
    </row>
    <row r="20" spans="1:13" x14ac:dyDescent="0.3">
      <c r="A20" s="39">
        <v>13</v>
      </c>
      <c r="B20" s="3" t="s">
        <v>9</v>
      </c>
      <c r="C20" s="5">
        <f>C31+C257+C236+C62+C180+C131+C210+C94+C330+C307+C292</f>
        <v>298005.13299999997</v>
      </c>
      <c r="D20" s="5">
        <f>D31+D257+D236+D62+D180+D131+D210+D94+D330+D307+D292</f>
        <v>289052.24163</v>
      </c>
      <c r="E20" s="2">
        <f>D20/C20*100</f>
        <v>96.995725785032036</v>
      </c>
      <c r="F20" s="90"/>
      <c r="H20" s="43"/>
      <c r="I20" s="44"/>
      <c r="J20" s="43"/>
    </row>
    <row r="21" spans="1:13" x14ac:dyDescent="0.3">
      <c r="A21" s="39">
        <v>14</v>
      </c>
      <c r="B21" s="3" t="s">
        <v>10</v>
      </c>
      <c r="C21" s="5">
        <f>C32+C258+C237+C63+C181+C132+C211+C95+C331+C308+C293+C154</f>
        <v>646518.47760000022</v>
      </c>
      <c r="D21" s="5">
        <f>D32+D258+D237+D63+D181+D132+D211+D95+D331+D308+D293+D154</f>
        <v>606276.54274000006</v>
      </c>
      <c r="E21" s="2">
        <f>D21/C21*100</f>
        <v>93.7755940078641</v>
      </c>
      <c r="F21" s="90"/>
      <c r="H21" s="43"/>
      <c r="I21" s="44"/>
      <c r="J21" s="43"/>
    </row>
    <row r="22" spans="1:13" x14ac:dyDescent="0.3">
      <c r="A22" s="39">
        <v>15</v>
      </c>
      <c r="B22" s="3" t="s">
        <v>11</v>
      </c>
      <c r="C22" s="5">
        <f>C80</f>
        <v>0</v>
      </c>
      <c r="D22" s="5">
        <f>D80</f>
        <v>0</v>
      </c>
      <c r="E22" s="3">
        <v>0</v>
      </c>
      <c r="F22" s="90"/>
      <c r="H22" s="43"/>
      <c r="I22" s="44"/>
      <c r="J22" s="43"/>
    </row>
    <row r="23" spans="1:13" ht="31.5" customHeight="1" x14ac:dyDescent="0.3">
      <c r="A23" s="39">
        <v>16</v>
      </c>
      <c r="B23" s="96" t="s">
        <v>16</v>
      </c>
      <c r="C23" s="96"/>
      <c r="D23" s="96"/>
      <c r="E23" s="96"/>
      <c r="F23" s="97"/>
      <c r="G23" s="47"/>
    </row>
    <row r="24" spans="1:13" x14ac:dyDescent="0.3">
      <c r="A24" s="39">
        <v>17</v>
      </c>
      <c r="B24" s="45" t="s">
        <v>14</v>
      </c>
      <c r="C24" s="40">
        <f>C26+C27+C28+C25</f>
        <v>15482.754499999999</v>
      </c>
      <c r="D24" s="40">
        <f>D26+D27+D28+D25</f>
        <v>15295.652470000001</v>
      </c>
      <c r="E24" s="41">
        <f>D24/C24*100</f>
        <v>98.791545587059474</v>
      </c>
      <c r="F24" s="86"/>
    </row>
    <row r="25" spans="1:13" x14ac:dyDescent="0.3">
      <c r="A25" s="39">
        <v>18</v>
      </c>
      <c r="B25" s="3" t="s">
        <v>15</v>
      </c>
      <c r="C25" s="5">
        <f>C30</f>
        <v>15.3</v>
      </c>
      <c r="D25" s="5">
        <f>D30</f>
        <v>9</v>
      </c>
      <c r="E25" s="2">
        <f>D25/C25*100</f>
        <v>58.82352941176471</v>
      </c>
      <c r="F25" s="86"/>
    </row>
    <row r="26" spans="1:13" x14ac:dyDescent="0.3">
      <c r="A26" s="39">
        <v>19</v>
      </c>
      <c r="B26" s="3" t="s">
        <v>9</v>
      </c>
      <c r="C26" s="5">
        <f>C47+C49</f>
        <v>113</v>
      </c>
      <c r="D26" s="5">
        <f>D47+D49</f>
        <v>113</v>
      </c>
      <c r="E26" s="2">
        <f>D26/C26*100</f>
        <v>100</v>
      </c>
      <c r="F26" s="86"/>
    </row>
    <row r="27" spans="1:13" x14ac:dyDescent="0.3">
      <c r="A27" s="39">
        <v>20</v>
      </c>
      <c r="B27" s="3" t="s">
        <v>10</v>
      </c>
      <c r="C27" s="5">
        <f>C35+C37+C39+C41+C43+C45+C53</f>
        <v>15354.4545</v>
      </c>
      <c r="D27" s="5">
        <f>D35+D37+D39+D41+D43+D45+D53</f>
        <v>15173.652470000001</v>
      </c>
      <c r="E27" s="2">
        <f>D27/C27*100</f>
        <v>98.822478323798492</v>
      </c>
      <c r="F27" s="86"/>
    </row>
    <row r="28" spans="1:13" x14ac:dyDescent="0.3">
      <c r="A28" s="39">
        <v>21</v>
      </c>
      <c r="B28" s="3" t="s">
        <v>11</v>
      </c>
      <c r="C28" s="5"/>
      <c r="D28" s="5"/>
      <c r="E28" s="3"/>
      <c r="F28" s="86"/>
    </row>
    <row r="29" spans="1:13" x14ac:dyDescent="0.3">
      <c r="A29" s="39">
        <v>22</v>
      </c>
      <c r="B29" s="45" t="s">
        <v>17</v>
      </c>
      <c r="C29" s="40">
        <f>C35+C37+C39+C41+C43+C45+C47+C49+C51+C53</f>
        <v>15482.754499999999</v>
      </c>
      <c r="D29" s="40">
        <f>D35+D37+D39+D41+D43+D45+D47+D49+D51+D53</f>
        <v>15295.652470000001</v>
      </c>
      <c r="E29" s="41">
        <f>D29/C29*100</f>
        <v>98.791545587059474</v>
      </c>
      <c r="F29" s="86"/>
    </row>
    <row r="30" spans="1:13" x14ac:dyDescent="0.3">
      <c r="A30" s="39">
        <v>23</v>
      </c>
      <c r="B30" s="3" t="s">
        <v>15</v>
      </c>
      <c r="C30" s="5">
        <f>C51</f>
        <v>15.3</v>
      </c>
      <c r="D30" s="5">
        <f>D51</f>
        <v>9</v>
      </c>
      <c r="E30" s="2">
        <f>D30/C30*100</f>
        <v>58.82352941176471</v>
      </c>
      <c r="F30" s="86"/>
    </row>
    <row r="31" spans="1:13" x14ac:dyDescent="0.3">
      <c r="A31" s="39">
        <v>24</v>
      </c>
      <c r="B31" s="3" t="s">
        <v>9</v>
      </c>
      <c r="C31" s="5">
        <f>C47+C49</f>
        <v>113</v>
      </c>
      <c r="D31" s="5">
        <f>D47+D49</f>
        <v>113</v>
      </c>
      <c r="E31" s="2">
        <f>D31/C31*100</f>
        <v>100</v>
      </c>
      <c r="F31" s="86"/>
    </row>
    <row r="32" spans="1:13" x14ac:dyDescent="0.3">
      <c r="A32" s="39">
        <v>25</v>
      </c>
      <c r="B32" s="3" t="s">
        <v>10</v>
      </c>
      <c r="C32" s="5">
        <f>C35+C37+C39+C41+C43+C45+C53</f>
        <v>15354.4545</v>
      </c>
      <c r="D32" s="5">
        <f>D35+D37+D39+D41+D43+D45+D53</f>
        <v>15173.652470000001</v>
      </c>
      <c r="E32" s="2">
        <f>D32/C32*100</f>
        <v>98.822478323798492</v>
      </c>
      <c r="F32" s="86"/>
    </row>
    <row r="33" spans="1:7" x14ac:dyDescent="0.3">
      <c r="A33" s="39">
        <v>26</v>
      </c>
      <c r="B33" s="3" t="s">
        <v>11</v>
      </c>
      <c r="C33" s="5"/>
      <c r="D33" s="5"/>
      <c r="E33" s="2"/>
      <c r="F33" s="86"/>
    </row>
    <row r="34" spans="1:7" ht="75" x14ac:dyDescent="0.3">
      <c r="A34" s="39">
        <v>27</v>
      </c>
      <c r="B34" s="1" t="s">
        <v>29</v>
      </c>
      <c r="C34" s="5"/>
      <c r="D34" s="5"/>
      <c r="E34" s="3"/>
      <c r="F34" s="86"/>
    </row>
    <row r="35" spans="1:7" x14ac:dyDescent="0.3">
      <c r="A35" s="39">
        <v>28</v>
      </c>
      <c r="B35" s="3" t="s">
        <v>10</v>
      </c>
      <c r="C35" s="5">
        <v>275.39999999999998</v>
      </c>
      <c r="D35" s="5">
        <v>275.39344</v>
      </c>
      <c r="E35" s="2">
        <f>D35/C35*100</f>
        <v>99.997618010167031</v>
      </c>
      <c r="F35" s="86"/>
    </row>
    <row r="36" spans="1:7" ht="37.5" x14ac:dyDescent="0.3">
      <c r="A36" s="39">
        <v>29</v>
      </c>
      <c r="B36" s="1" t="s">
        <v>30</v>
      </c>
      <c r="C36" s="5"/>
      <c r="D36" s="5"/>
      <c r="E36" s="3"/>
      <c r="F36" s="86"/>
    </row>
    <row r="37" spans="1:7" x14ac:dyDescent="0.3">
      <c r="A37" s="39">
        <v>30</v>
      </c>
      <c r="B37" s="3" t="s">
        <v>10</v>
      </c>
      <c r="C37" s="5">
        <v>3442.6947399999999</v>
      </c>
      <c r="D37" s="5">
        <v>3412.5327400000001</v>
      </c>
      <c r="E37" s="2">
        <f>D37/C37*100</f>
        <v>99.123883983974721</v>
      </c>
      <c r="F37" s="86"/>
      <c r="G37" s="16"/>
    </row>
    <row r="38" spans="1:7" ht="75" x14ac:dyDescent="0.3">
      <c r="A38" s="39">
        <v>31</v>
      </c>
      <c r="B38" s="1" t="s">
        <v>31</v>
      </c>
      <c r="C38" s="5"/>
      <c r="D38" s="5"/>
      <c r="E38" s="3"/>
      <c r="F38" s="86" t="s">
        <v>121</v>
      </c>
    </row>
    <row r="39" spans="1:7" x14ac:dyDescent="0.3">
      <c r="A39" s="39">
        <v>32</v>
      </c>
      <c r="B39" s="3" t="s">
        <v>10</v>
      </c>
      <c r="C39" s="5">
        <v>478.27499999999998</v>
      </c>
      <c r="D39" s="5">
        <v>380.46008999999998</v>
      </c>
      <c r="E39" s="2">
        <f>D39/C39*100</f>
        <v>79.548395797396893</v>
      </c>
      <c r="F39" s="86"/>
    </row>
    <row r="40" spans="1:7" ht="75" x14ac:dyDescent="0.3">
      <c r="A40" s="39">
        <v>33</v>
      </c>
      <c r="B40" s="1" t="s">
        <v>114</v>
      </c>
      <c r="C40" s="5"/>
      <c r="D40" s="5"/>
      <c r="E40" s="3"/>
      <c r="F40" s="86"/>
    </row>
    <row r="41" spans="1:7" x14ac:dyDescent="0.3">
      <c r="A41" s="39">
        <v>34</v>
      </c>
      <c r="B41" s="3" t="s">
        <v>10</v>
      </c>
      <c r="C41" s="5">
        <v>382.96791999999999</v>
      </c>
      <c r="D41" s="5">
        <v>382.17455999999999</v>
      </c>
      <c r="E41" s="2">
        <f>D41/C41*100</f>
        <v>99.792839045108522</v>
      </c>
      <c r="F41" s="86"/>
    </row>
    <row r="42" spans="1:7" ht="131.25" x14ac:dyDescent="0.3">
      <c r="A42" s="39">
        <v>35</v>
      </c>
      <c r="B42" s="1" t="s">
        <v>115</v>
      </c>
      <c r="C42" s="5"/>
      <c r="D42" s="5"/>
      <c r="E42" s="3"/>
      <c r="F42" s="86"/>
      <c r="G42" s="20"/>
    </row>
    <row r="43" spans="1:7" x14ac:dyDescent="0.3">
      <c r="A43" s="39">
        <v>36</v>
      </c>
      <c r="B43" s="3" t="s">
        <v>10</v>
      </c>
      <c r="C43" s="5">
        <v>3414.1439999999998</v>
      </c>
      <c r="D43" s="5">
        <v>3414.1439999999998</v>
      </c>
      <c r="E43" s="2">
        <f>D43/C43*100</f>
        <v>100</v>
      </c>
      <c r="F43" s="86"/>
    </row>
    <row r="44" spans="1:7" ht="37.5" x14ac:dyDescent="0.3">
      <c r="A44" s="39">
        <v>37</v>
      </c>
      <c r="B44" s="1" t="s">
        <v>116</v>
      </c>
      <c r="C44" s="5"/>
      <c r="D44" s="5"/>
      <c r="E44" s="3"/>
      <c r="F44" s="86"/>
    </row>
    <row r="45" spans="1:7" x14ac:dyDescent="0.3">
      <c r="A45" s="39">
        <v>38</v>
      </c>
      <c r="B45" s="3" t="s">
        <v>10</v>
      </c>
      <c r="C45" s="5">
        <v>7112.7728399999996</v>
      </c>
      <c r="D45" s="5">
        <v>7060.7476399999996</v>
      </c>
      <c r="E45" s="2">
        <f>D45/C45*100</f>
        <v>99.268566546826492</v>
      </c>
      <c r="F45" s="86"/>
    </row>
    <row r="46" spans="1:7" ht="131.25" x14ac:dyDescent="0.3">
      <c r="A46" s="39">
        <v>39</v>
      </c>
      <c r="B46" s="1" t="s">
        <v>117</v>
      </c>
      <c r="C46" s="5"/>
      <c r="D46" s="5"/>
      <c r="E46" s="3"/>
      <c r="F46" s="86"/>
      <c r="G46" s="48"/>
    </row>
    <row r="47" spans="1:7" x14ac:dyDescent="0.3">
      <c r="A47" s="39">
        <v>40</v>
      </c>
      <c r="B47" s="3" t="s">
        <v>9</v>
      </c>
      <c r="C47" s="5">
        <v>0.1</v>
      </c>
      <c r="D47" s="5">
        <v>0.1</v>
      </c>
      <c r="E47" s="2">
        <f>D47/C47*100</f>
        <v>100</v>
      </c>
      <c r="F47" s="86"/>
      <c r="G47" s="48"/>
    </row>
    <row r="48" spans="1:7" ht="124.5" customHeight="1" x14ac:dyDescent="0.3">
      <c r="A48" s="39">
        <v>41</v>
      </c>
      <c r="B48" s="1" t="s">
        <v>119</v>
      </c>
      <c r="C48" s="5"/>
      <c r="D48" s="5"/>
      <c r="E48" s="3"/>
      <c r="F48" s="86"/>
      <c r="G48" s="20"/>
    </row>
    <row r="49" spans="1:7" x14ac:dyDescent="0.3">
      <c r="A49" s="39">
        <v>42</v>
      </c>
      <c r="B49" s="3" t="s">
        <v>9</v>
      </c>
      <c r="C49" s="5">
        <v>112.9</v>
      </c>
      <c r="D49" s="5">
        <v>112.9</v>
      </c>
      <c r="E49" s="2">
        <f>D49/C49*100</f>
        <v>100</v>
      </c>
      <c r="F49" s="86"/>
    </row>
    <row r="50" spans="1:7" ht="131.25" x14ac:dyDescent="0.3">
      <c r="A50" s="39">
        <v>43</v>
      </c>
      <c r="B50" s="1" t="s">
        <v>118</v>
      </c>
      <c r="C50" s="5"/>
      <c r="D50" s="5"/>
      <c r="E50" s="2"/>
      <c r="F50" s="86" t="s">
        <v>122</v>
      </c>
      <c r="G50" s="20"/>
    </row>
    <row r="51" spans="1:7" x14ac:dyDescent="0.3">
      <c r="A51" s="39">
        <v>44</v>
      </c>
      <c r="B51" s="3" t="s">
        <v>8</v>
      </c>
      <c r="C51" s="5">
        <v>15.3</v>
      </c>
      <c r="D51" s="5">
        <v>9</v>
      </c>
      <c r="E51" s="2">
        <f>D51/C51*100</f>
        <v>58.82352941176471</v>
      </c>
      <c r="F51" s="86"/>
    </row>
    <row r="52" spans="1:7" ht="56.25" x14ac:dyDescent="0.3">
      <c r="A52" s="39">
        <v>45</v>
      </c>
      <c r="B52" s="1" t="s">
        <v>120</v>
      </c>
      <c r="C52" s="5"/>
      <c r="D52" s="5"/>
      <c r="E52" s="2"/>
      <c r="F52" s="86"/>
      <c r="G52" s="20"/>
    </row>
    <row r="53" spans="1:7" x14ac:dyDescent="0.3">
      <c r="A53" s="39">
        <v>46</v>
      </c>
      <c r="B53" s="3" t="s">
        <v>10</v>
      </c>
      <c r="C53" s="5">
        <v>248.2</v>
      </c>
      <c r="D53" s="5">
        <v>248.2</v>
      </c>
      <c r="E53" s="2">
        <f>D53/C53*100</f>
        <v>100</v>
      </c>
      <c r="F53" s="86"/>
      <c r="G53" s="20"/>
    </row>
    <row r="54" spans="1:7" ht="44.25" customHeight="1" x14ac:dyDescent="0.3">
      <c r="A54" s="39">
        <v>47</v>
      </c>
      <c r="B54" s="94" t="s">
        <v>112</v>
      </c>
      <c r="C54" s="100"/>
      <c r="D54" s="100"/>
      <c r="E54" s="100"/>
      <c r="F54" s="101"/>
      <c r="G54" s="26"/>
    </row>
    <row r="55" spans="1:7" x14ac:dyDescent="0.3">
      <c r="A55" s="39">
        <v>48</v>
      </c>
      <c r="B55" s="45" t="s">
        <v>34</v>
      </c>
      <c r="C55" s="40">
        <f>C56+C57+C58+C59</f>
        <v>21427.573260000001</v>
      </c>
      <c r="D55" s="40">
        <f>D56+D57+D58+D59</f>
        <v>20713.20679</v>
      </c>
      <c r="E55" s="41">
        <f>D55/C55*100</f>
        <v>96.666134511211553</v>
      </c>
      <c r="F55" s="86"/>
    </row>
    <row r="56" spans="1:7" x14ac:dyDescent="0.3">
      <c r="A56" s="39">
        <v>49</v>
      </c>
      <c r="B56" s="3" t="s">
        <v>15</v>
      </c>
      <c r="C56" s="5"/>
      <c r="D56" s="5"/>
      <c r="E56" s="2"/>
      <c r="F56" s="86"/>
    </row>
    <row r="57" spans="1:7" x14ac:dyDescent="0.3">
      <c r="A57" s="39">
        <v>50</v>
      </c>
      <c r="B57" s="3" t="s">
        <v>9</v>
      </c>
      <c r="C57" s="5"/>
      <c r="D57" s="5"/>
      <c r="E57" s="2"/>
      <c r="F57" s="86"/>
    </row>
    <row r="58" spans="1:7" x14ac:dyDescent="0.3">
      <c r="A58" s="39">
        <v>51</v>
      </c>
      <c r="B58" s="3" t="s">
        <v>10</v>
      </c>
      <c r="C58" s="5">
        <f>C63</f>
        <v>21427.573260000001</v>
      </c>
      <c r="D58" s="5">
        <f>D63</f>
        <v>20713.20679</v>
      </c>
      <c r="E58" s="2">
        <f>D58/C58*100</f>
        <v>96.666134511211553</v>
      </c>
      <c r="F58" s="86"/>
    </row>
    <row r="59" spans="1:7" x14ac:dyDescent="0.3">
      <c r="A59" s="39">
        <v>52</v>
      </c>
      <c r="B59" s="3" t="s">
        <v>11</v>
      </c>
      <c r="C59" s="5"/>
      <c r="D59" s="5"/>
      <c r="E59" s="2"/>
      <c r="F59" s="86"/>
    </row>
    <row r="60" spans="1:7" x14ac:dyDescent="0.3">
      <c r="A60" s="39">
        <v>53</v>
      </c>
      <c r="B60" s="45" t="s">
        <v>17</v>
      </c>
      <c r="C60" s="40">
        <f>C61+C62+C63</f>
        <v>21427.573260000001</v>
      </c>
      <c r="D60" s="40">
        <f>D61+D62+D63</f>
        <v>20713.20679</v>
      </c>
      <c r="E60" s="41">
        <f>D60/C60*100</f>
        <v>96.666134511211553</v>
      </c>
      <c r="F60" s="86"/>
    </row>
    <row r="61" spans="1:7" x14ac:dyDescent="0.3">
      <c r="A61" s="39">
        <v>54</v>
      </c>
      <c r="B61" s="3" t="s">
        <v>15</v>
      </c>
      <c r="C61" s="5"/>
      <c r="D61" s="5"/>
      <c r="E61" s="2"/>
      <c r="F61" s="86"/>
    </row>
    <row r="62" spans="1:7" x14ac:dyDescent="0.3">
      <c r="A62" s="39">
        <v>55</v>
      </c>
      <c r="B62" s="3" t="s">
        <v>9</v>
      </c>
      <c r="C62" s="5"/>
      <c r="D62" s="5"/>
      <c r="E62" s="2"/>
      <c r="F62" s="86"/>
    </row>
    <row r="63" spans="1:7" x14ac:dyDescent="0.3">
      <c r="A63" s="39">
        <v>56</v>
      </c>
      <c r="B63" s="3" t="s">
        <v>10</v>
      </c>
      <c r="C63" s="5">
        <f>C66+C68+C72+C74+C70</f>
        <v>21427.573260000001</v>
      </c>
      <c r="D63" s="5">
        <f>D66+D68+D72+D74+D70</f>
        <v>20713.20679</v>
      </c>
      <c r="E63" s="2">
        <f>D63/C63*100</f>
        <v>96.666134511211553</v>
      </c>
      <c r="F63" s="86"/>
    </row>
    <row r="64" spans="1:7" x14ac:dyDescent="0.3">
      <c r="A64" s="39">
        <v>57</v>
      </c>
      <c r="B64" s="3" t="s">
        <v>11</v>
      </c>
      <c r="C64" s="5"/>
      <c r="D64" s="5"/>
      <c r="E64" s="2"/>
      <c r="F64" s="86"/>
    </row>
    <row r="65" spans="1:7" ht="76.5" customHeight="1" x14ac:dyDescent="0.3">
      <c r="A65" s="39">
        <v>58</v>
      </c>
      <c r="B65" s="1" t="s">
        <v>35</v>
      </c>
      <c r="C65" s="5"/>
      <c r="D65" s="5"/>
      <c r="E65" s="2"/>
      <c r="F65" s="86"/>
      <c r="G65" s="20"/>
    </row>
    <row r="66" spans="1:7" ht="26.25" customHeight="1" x14ac:dyDescent="0.3">
      <c r="A66" s="39">
        <v>59</v>
      </c>
      <c r="B66" s="3" t="s">
        <v>10</v>
      </c>
      <c r="C66" s="5">
        <v>1112.1799000000001</v>
      </c>
      <c r="D66" s="5">
        <v>1110.1799000000001</v>
      </c>
      <c r="E66" s="2">
        <f>D66/C66*100</f>
        <v>99.820172977411303</v>
      </c>
      <c r="F66" s="86"/>
      <c r="G66" s="49"/>
    </row>
    <row r="67" spans="1:7" ht="37.5" x14ac:dyDescent="0.3">
      <c r="A67" s="39">
        <v>60</v>
      </c>
      <c r="B67" s="1" t="s">
        <v>36</v>
      </c>
      <c r="C67" s="5"/>
      <c r="D67" s="5"/>
      <c r="E67" s="2"/>
      <c r="F67" s="90" t="s">
        <v>123</v>
      </c>
      <c r="G67" s="50"/>
    </row>
    <row r="68" spans="1:7" ht="161.25" customHeight="1" x14ac:dyDescent="0.3">
      <c r="A68" s="39">
        <v>61</v>
      </c>
      <c r="B68" s="3" t="s">
        <v>10</v>
      </c>
      <c r="C68" s="5">
        <v>1945.7065500000001</v>
      </c>
      <c r="D68" s="5">
        <v>1810.7126800000001</v>
      </c>
      <c r="E68" s="2">
        <f>D68/C68*100</f>
        <v>93.061961476153741</v>
      </c>
      <c r="F68" s="90"/>
      <c r="G68" s="51"/>
    </row>
    <row r="69" spans="1:7" ht="37.5" x14ac:dyDescent="0.3">
      <c r="A69" s="39">
        <v>62</v>
      </c>
      <c r="B69" s="1" t="s">
        <v>37</v>
      </c>
      <c r="C69" s="5"/>
      <c r="D69" s="5"/>
      <c r="E69" s="2"/>
      <c r="F69" s="86" t="s">
        <v>169</v>
      </c>
      <c r="G69" s="52"/>
    </row>
    <row r="70" spans="1:7" x14ac:dyDescent="0.3">
      <c r="A70" s="39">
        <v>63</v>
      </c>
      <c r="B70" s="1" t="s">
        <v>33</v>
      </c>
      <c r="C70" s="5">
        <v>690.79711999999995</v>
      </c>
      <c r="D70" s="5">
        <v>650.85811999999999</v>
      </c>
      <c r="E70" s="2">
        <f>D70/C70*100</f>
        <v>94.218418281767015</v>
      </c>
      <c r="F70" s="86"/>
      <c r="G70" s="52"/>
    </row>
    <row r="71" spans="1:7" ht="75" x14ac:dyDescent="0.3">
      <c r="A71" s="39">
        <v>64</v>
      </c>
      <c r="B71" s="1" t="s">
        <v>38</v>
      </c>
      <c r="C71" s="5"/>
      <c r="D71" s="5"/>
      <c r="E71" s="2"/>
      <c r="F71" s="86"/>
      <c r="G71" s="53"/>
    </row>
    <row r="72" spans="1:7" x14ac:dyDescent="0.3">
      <c r="A72" s="39">
        <v>65</v>
      </c>
      <c r="B72" s="1" t="s">
        <v>33</v>
      </c>
      <c r="C72" s="5">
        <v>315</v>
      </c>
      <c r="D72" s="5">
        <v>315</v>
      </c>
      <c r="E72" s="2">
        <f>D72/C72*100</f>
        <v>100</v>
      </c>
      <c r="F72" s="86"/>
    </row>
    <row r="73" spans="1:7" ht="93.75" x14ac:dyDescent="0.3">
      <c r="A73" s="39">
        <v>66</v>
      </c>
      <c r="B73" s="1" t="s">
        <v>39</v>
      </c>
      <c r="C73" s="5"/>
      <c r="D73" s="5"/>
      <c r="E73" s="2"/>
      <c r="F73" s="86"/>
    </row>
    <row r="74" spans="1:7" ht="122.25" customHeight="1" x14ac:dyDescent="0.3">
      <c r="A74" s="39">
        <v>67</v>
      </c>
      <c r="B74" s="1" t="s">
        <v>33</v>
      </c>
      <c r="C74" s="5">
        <v>17363.88969</v>
      </c>
      <c r="D74" s="5">
        <v>16826.45609</v>
      </c>
      <c r="E74" s="2">
        <f>D74/C74*100</f>
        <v>96.904877826369102</v>
      </c>
      <c r="F74" s="86" t="s">
        <v>159</v>
      </c>
    </row>
    <row r="75" spans="1:7" ht="33.75" customHeight="1" x14ac:dyDescent="0.3">
      <c r="A75" s="39">
        <v>68</v>
      </c>
      <c r="B75" s="94" t="s">
        <v>111</v>
      </c>
      <c r="C75" s="94"/>
      <c r="D75" s="94"/>
      <c r="E75" s="94"/>
      <c r="F75" s="95"/>
      <c r="G75" s="54"/>
    </row>
    <row r="76" spans="1:7" x14ac:dyDescent="0.3">
      <c r="A76" s="39">
        <v>69</v>
      </c>
      <c r="B76" s="45" t="s">
        <v>18</v>
      </c>
      <c r="C76" s="40">
        <f>C77+C78+C79+C80</f>
        <v>337964.09620999999</v>
      </c>
      <c r="D76" s="40">
        <f>D77+D78+D79+D80</f>
        <v>328378.91984000005</v>
      </c>
      <c r="E76" s="41">
        <f>D76/C76*100</f>
        <v>97.163847734865897</v>
      </c>
      <c r="F76" s="86"/>
    </row>
    <row r="77" spans="1:7" x14ac:dyDescent="0.3">
      <c r="A77" s="39">
        <v>70</v>
      </c>
      <c r="B77" s="3" t="s">
        <v>15</v>
      </c>
      <c r="C77" s="5"/>
      <c r="D77" s="5"/>
      <c r="E77" s="3"/>
      <c r="F77" s="86"/>
    </row>
    <row r="78" spans="1:7" x14ac:dyDescent="0.3">
      <c r="A78" s="39">
        <v>71</v>
      </c>
      <c r="B78" s="3" t="s">
        <v>9</v>
      </c>
      <c r="C78" s="5">
        <f>C83+C94</f>
        <v>100132</v>
      </c>
      <c r="D78" s="5">
        <f>D83+D94</f>
        <v>99184.85325</v>
      </c>
      <c r="E78" s="2">
        <f>D78/C78*100</f>
        <v>99.054101835577029</v>
      </c>
      <c r="F78" s="86"/>
    </row>
    <row r="79" spans="1:7" x14ac:dyDescent="0.3">
      <c r="A79" s="39">
        <v>72</v>
      </c>
      <c r="B79" s="3" t="s">
        <v>10</v>
      </c>
      <c r="C79" s="5">
        <f>C84+C95</f>
        <v>237832.09620999999</v>
      </c>
      <c r="D79" s="5">
        <f>D84+D95</f>
        <v>229194.06659000003</v>
      </c>
      <c r="E79" s="2">
        <f>D79/C79*100</f>
        <v>96.368013502949239</v>
      </c>
      <c r="F79" s="86"/>
    </row>
    <row r="80" spans="1:7" x14ac:dyDescent="0.3">
      <c r="A80" s="39">
        <v>73</v>
      </c>
      <c r="B80" s="3" t="s">
        <v>11</v>
      </c>
      <c r="C80" s="5">
        <f t="shared" ref="C80:D80" si="2">C96</f>
        <v>0</v>
      </c>
      <c r="D80" s="5">
        <f t="shared" si="2"/>
        <v>0</v>
      </c>
      <c r="E80" s="3"/>
      <c r="F80" s="86"/>
    </row>
    <row r="81" spans="1:9" x14ac:dyDescent="0.3">
      <c r="A81" s="39">
        <v>74</v>
      </c>
      <c r="B81" s="45" t="s">
        <v>21</v>
      </c>
      <c r="C81" s="5">
        <f>SUM(C82:C84)</f>
        <v>53517.024239999999</v>
      </c>
      <c r="D81" s="5">
        <f>SUM(D82:D84)</f>
        <v>51337.523329999996</v>
      </c>
      <c r="E81" s="2">
        <f>D81/C81*100</f>
        <v>95.92746244592017</v>
      </c>
      <c r="F81" s="86"/>
    </row>
    <row r="82" spans="1:9" x14ac:dyDescent="0.3">
      <c r="A82" s="39">
        <v>75</v>
      </c>
      <c r="B82" s="3" t="s">
        <v>15</v>
      </c>
      <c r="C82" s="5"/>
      <c r="D82" s="5"/>
      <c r="E82" s="3"/>
      <c r="F82" s="86"/>
    </row>
    <row r="83" spans="1:9" x14ac:dyDescent="0.3">
      <c r="A83" s="39">
        <v>76</v>
      </c>
      <c r="B83" s="3" t="s">
        <v>9</v>
      </c>
      <c r="C83" s="5">
        <f>C88</f>
        <v>25000</v>
      </c>
      <c r="D83" s="5">
        <f>D88</f>
        <v>25000</v>
      </c>
      <c r="E83" s="3">
        <v>0</v>
      </c>
      <c r="F83" s="86"/>
    </row>
    <row r="84" spans="1:9" x14ac:dyDescent="0.3">
      <c r="A84" s="39">
        <v>77</v>
      </c>
      <c r="B84" s="3" t="s">
        <v>10</v>
      </c>
      <c r="C84" s="5">
        <f>C86+C89+C91</f>
        <v>28517.024239999999</v>
      </c>
      <c r="D84" s="5">
        <f>D86+D89+D91</f>
        <v>26337.52333</v>
      </c>
      <c r="E84" s="2">
        <f>D84/C84*100</f>
        <v>92.357193753256766</v>
      </c>
      <c r="F84" s="86"/>
    </row>
    <row r="85" spans="1:9" ht="281.25" customHeight="1" x14ac:dyDescent="0.3">
      <c r="A85" s="39">
        <v>78</v>
      </c>
      <c r="B85" s="1" t="s">
        <v>40</v>
      </c>
      <c r="C85" s="5"/>
      <c r="D85" s="5"/>
      <c r="E85" s="3"/>
      <c r="F85" s="90" t="s">
        <v>154</v>
      </c>
      <c r="G85" s="19"/>
    </row>
    <row r="86" spans="1:9" ht="45.75" customHeight="1" x14ac:dyDescent="0.3">
      <c r="A86" s="39">
        <v>79</v>
      </c>
      <c r="B86" s="1" t="s">
        <v>33</v>
      </c>
      <c r="C86" s="12">
        <v>10644.19332</v>
      </c>
      <c r="D86" s="5">
        <v>8464.6924099999997</v>
      </c>
      <c r="E86" s="2">
        <f>D86/C86*100</f>
        <v>79.524038652090169</v>
      </c>
      <c r="F86" s="90"/>
      <c r="G86" s="55"/>
      <c r="H86" s="43"/>
    </row>
    <row r="87" spans="1:9" ht="396.75" customHeight="1" x14ac:dyDescent="0.3">
      <c r="A87" s="39">
        <v>80</v>
      </c>
      <c r="B87" s="1" t="s">
        <v>41</v>
      </c>
      <c r="C87" s="5">
        <f>C88+C89</f>
        <v>42872.83092</v>
      </c>
      <c r="D87" s="5">
        <f>D88+D89</f>
        <v>42872.83092</v>
      </c>
      <c r="E87" s="2">
        <f t="shared" ref="E87:E88" si="3">D87/C87*100</f>
        <v>100</v>
      </c>
      <c r="F87" s="86" t="s">
        <v>157</v>
      </c>
      <c r="G87" s="13"/>
      <c r="H87" s="43"/>
      <c r="I87" s="56"/>
    </row>
    <row r="88" spans="1:9" x14ac:dyDescent="0.3">
      <c r="A88" s="39">
        <v>81</v>
      </c>
      <c r="B88" s="3" t="s">
        <v>9</v>
      </c>
      <c r="C88" s="5">
        <v>25000</v>
      </c>
      <c r="D88" s="5">
        <v>25000</v>
      </c>
      <c r="E88" s="2">
        <f t="shared" si="3"/>
        <v>100</v>
      </c>
      <c r="F88" s="86"/>
      <c r="G88" s="51"/>
      <c r="I88" s="56"/>
    </row>
    <row r="89" spans="1:9" x14ac:dyDescent="0.3">
      <c r="A89" s="39">
        <v>82</v>
      </c>
      <c r="B89" s="3" t="s">
        <v>10</v>
      </c>
      <c r="C89" s="5">
        <v>17872.83092</v>
      </c>
      <c r="D89" s="5">
        <v>17872.83092</v>
      </c>
      <c r="E89" s="2">
        <f>D89/C89*100</f>
        <v>100</v>
      </c>
      <c r="F89" s="86"/>
      <c r="G89" s="51"/>
      <c r="H89" s="57"/>
    </row>
    <row r="90" spans="1:9" ht="56.25" x14ac:dyDescent="0.3">
      <c r="A90" s="39">
        <v>83</v>
      </c>
      <c r="B90" s="1" t="s">
        <v>42</v>
      </c>
      <c r="C90" s="5"/>
      <c r="D90" s="5"/>
      <c r="E90" s="3"/>
      <c r="F90" s="86"/>
      <c r="G90" s="51"/>
      <c r="H90" s="57"/>
    </row>
    <row r="91" spans="1:9" x14ac:dyDescent="0.3">
      <c r="A91" s="39">
        <v>84</v>
      </c>
      <c r="B91" s="1" t="s">
        <v>10</v>
      </c>
      <c r="C91" s="5">
        <v>0</v>
      </c>
      <c r="D91" s="5">
        <v>0</v>
      </c>
      <c r="E91" s="3">
        <v>0</v>
      </c>
      <c r="F91" s="86"/>
      <c r="H91" s="57"/>
    </row>
    <row r="92" spans="1:9" x14ac:dyDescent="0.3">
      <c r="A92" s="39">
        <v>85</v>
      </c>
      <c r="B92" s="45" t="s">
        <v>17</v>
      </c>
      <c r="C92" s="40">
        <f>C98+C100++C107+C109+C111+C116+C102+C113+C103+C105+C115+C118+C119+C117+C122</f>
        <v>284447.07196999999</v>
      </c>
      <c r="D92" s="40">
        <f>D98+D100++D107+D109+D111+D116+D102+D113+D103+D105+D115+D118+D119+D117+D122</f>
        <v>277041.39650999999</v>
      </c>
      <c r="E92" s="41">
        <f>D92/C92*100</f>
        <v>97.39646627096198</v>
      </c>
      <c r="F92" s="86"/>
    </row>
    <row r="93" spans="1:9" x14ac:dyDescent="0.3">
      <c r="A93" s="39">
        <v>86</v>
      </c>
      <c r="B93" s="3" t="s">
        <v>15</v>
      </c>
      <c r="C93" s="5"/>
      <c r="D93" s="5"/>
      <c r="E93" s="3"/>
      <c r="F93" s="86"/>
    </row>
    <row r="94" spans="1:9" x14ac:dyDescent="0.3">
      <c r="A94" s="39">
        <v>87</v>
      </c>
      <c r="B94" s="3" t="s">
        <v>9</v>
      </c>
      <c r="C94" s="5">
        <f>C102+C113+C115+C121</f>
        <v>75132</v>
      </c>
      <c r="D94" s="5">
        <f>D102+D113+D115+D121</f>
        <v>74184.85325</v>
      </c>
      <c r="E94" s="2">
        <f>D94/C94*100</f>
        <v>98.739356399403718</v>
      </c>
      <c r="F94" s="86"/>
    </row>
    <row r="95" spans="1:9" x14ac:dyDescent="0.3">
      <c r="A95" s="39">
        <v>88</v>
      </c>
      <c r="B95" s="3" t="s">
        <v>10</v>
      </c>
      <c r="C95" s="5">
        <f>C98+C100+C107+C109+C111+C103+C105+C116+C119+C122</f>
        <v>209315.07196999999</v>
      </c>
      <c r="D95" s="5">
        <f>D98+D100+D107+D109+D111+D103+D105+D116+D119+D122</f>
        <v>202856.54326000003</v>
      </c>
      <c r="E95" s="2">
        <f>D95/C95*100</f>
        <v>96.914446413622031</v>
      </c>
      <c r="F95" s="86"/>
    </row>
    <row r="96" spans="1:9" x14ac:dyDescent="0.3">
      <c r="A96" s="39">
        <v>89</v>
      </c>
      <c r="B96" s="3" t="s">
        <v>11</v>
      </c>
      <c r="C96" s="5">
        <f>C117</f>
        <v>0</v>
      </c>
      <c r="D96" s="5">
        <f>D117</f>
        <v>0</v>
      </c>
      <c r="E96" s="2">
        <v>0</v>
      </c>
      <c r="F96" s="86"/>
      <c r="I96" s="56"/>
    </row>
    <row r="97" spans="1:9" ht="75" x14ac:dyDescent="0.3">
      <c r="A97" s="39">
        <v>90</v>
      </c>
      <c r="B97" s="1" t="s">
        <v>43</v>
      </c>
      <c r="C97" s="5"/>
      <c r="D97" s="5"/>
      <c r="E97" s="3"/>
      <c r="F97" s="90" t="s">
        <v>155</v>
      </c>
      <c r="G97" s="15"/>
    </row>
    <row r="98" spans="1:9" ht="176.25" customHeight="1" x14ac:dyDescent="0.3">
      <c r="A98" s="39">
        <v>91</v>
      </c>
      <c r="B98" s="3" t="s">
        <v>33</v>
      </c>
      <c r="C98" s="5">
        <v>42235.667509999999</v>
      </c>
      <c r="D98" s="5">
        <v>42219.857510000002</v>
      </c>
      <c r="E98" s="2">
        <f>D98/C98*100</f>
        <v>99.962567183302468</v>
      </c>
      <c r="F98" s="90"/>
      <c r="G98" s="55"/>
    </row>
    <row r="99" spans="1:9" ht="56.25" x14ac:dyDescent="0.3">
      <c r="A99" s="39">
        <v>92</v>
      </c>
      <c r="B99" s="1" t="s">
        <v>156</v>
      </c>
      <c r="C99" s="5"/>
      <c r="D99" s="5"/>
      <c r="E99" s="3"/>
      <c r="F99" s="86"/>
      <c r="G99" s="52"/>
    </row>
    <row r="100" spans="1:9" x14ac:dyDescent="0.3">
      <c r="A100" s="39">
        <v>93</v>
      </c>
      <c r="B100" s="3" t="s">
        <v>33</v>
      </c>
      <c r="C100" s="5">
        <v>62191.524210000003</v>
      </c>
      <c r="D100" s="5">
        <v>60906.261259999999</v>
      </c>
      <c r="E100" s="2">
        <f>D100/C100*100</f>
        <v>97.933379240457114</v>
      </c>
      <c r="F100" s="86"/>
      <c r="G100" s="58"/>
      <c r="H100" s="57"/>
      <c r="I100" s="56"/>
    </row>
    <row r="101" spans="1:9" ht="75" x14ac:dyDescent="0.3">
      <c r="A101" s="39">
        <v>94</v>
      </c>
      <c r="B101" s="1" t="s">
        <v>41</v>
      </c>
      <c r="C101" s="5">
        <v>32105.66419</v>
      </c>
      <c r="D101" s="5">
        <f>D102+D103</f>
        <v>32105.66419</v>
      </c>
      <c r="E101" s="2">
        <f>D101/C101*100</f>
        <v>100</v>
      </c>
      <c r="F101" s="90" t="s">
        <v>158</v>
      </c>
      <c r="G101" s="14"/>
      <c r="H101" s="57"/>
    </row>
    <row r="102" spans="1:9" x14ac:dyDescent="0.3">
      <c r="A102" s="39">
        <v>95</v>
      </c>
      <c r="B102" s="3" t="s">
        <v>9</v>
      </c>
      <c r="C102" s="5">
        <v>30000</v>
      </c>
      <c r="D102" s="5">
        <v>30000</v>
      </c>
      <c r="E102" s="2">
        <f>D102/C102*100</f>
        <v>100</v>
      </c>
      <c r="F102" s="90"/>
      <c r="G102" s="51"/>
      <c r="H102" s="57"/>
      <c r="I102" s="56"/>
    </row>
    <row r="103" spans="1:9" ht="189.75" customHeight="1" x14ac:dyDescent="0.3">
      <c r="A103" s="39">
        <v>96</v>
      </c>
      <c r="B103" s="3" t="s">
        <v>33</v>
      </c>
      <c r="C103" s="5">
        <v>2105.66419</v>
      </c>
      <c r="D103" s="5">
        <v>2105.66419</v>
      </c>
      <c r="E103" s="2">
        <f>D103/C103*100</f>
        <v>100</v>
      </c>
      <c r="F103" s="90"/>
      <c r="G103" s="51"/>
      <c r="H103" s="57"/>
    </row>
    <row r="104" spans="1:9" ht="112.5" x14ac:dyDescent="0.3">
      <c r="A104" s="39">
        <v>97</v>
      </c>
      <c r="B104" s="1" t="s">
        <v>44</v>
      </c>
      <c r="C104" s="5"/>
      <c r="D104" s="5"/>
      <c r="E104" s="2"/>
      <c r="F104" s="86"/>
      <c r="G104" s="51"/>
    </row>
    <row r="105" spans="1:9" x14ac:dyDescent="0.3">
      <c r="A105" s="39">
        <v>98</v>
      </c>
      <c r="B105" s="3" t="s">
        <v>33</v>
      </c>
      <c r="C105" s="5">
        <v>0</v>
      </c>
      <c r="D105" s="5">
        <v>0</v>
      </c>
      <c r="E105" s="2">
        <v>0</v>
      </c>
      <c r="F105" s="86"/>
      <c r="G105" s="51"/>
    </row>
    <row r="106" spans="1:9" ht="75" x14ac:dyDescent="0.3">
      <c r="A106" s="39">
        <v>99</v>
      </c>
      <c r="B106" s="1" t="s">
        <v>45</v>
      </c>
      <c r="C106" s="5"/>
      <c r="D106" s="5"/>
      <c r="E106" s="3"/>
      <c r="F106" s="86"/>
      <c r="H106" s="59"/>
      <c r="I106" s="59"/>
    </row>
    <row r="107" spans="1:9" x14ac:dyDescent="0.3">
      <c r="A107" s="39">
        <v>100</v>
      </c>
      <c r="B107" s="3" t="s">
        <v>10</v>
      </c>
      <c r="C107" s="5">
        <v>0</v>
      </c>
      <c r="D107" s="5">
        <v>0</v>
      </c>
      <c r="E107" s="2">
        <v>0</v>
      </c>
      <c r="F107" s="86"/>
      <c r="H107" s="59"/>
      <c r="I107" s="59"/>
    </row>
    <row r="108" spans="1:9" ht="37.5" x14ac:dyDescent="0.3">
      <c r="A108" s="39">
        <v>101</v>
      </c>
      <c r="B108" s="1" t="s">
        <v>46</v>
      </c>
      <c r="C108" s="5"/>
      <c r="D108" s="5"/>
      <c r="E108" s="3"/>
      <c r="F108" s="90" t="s">
        <v>161</v>
      </c>
      <c r="G108" s="15"/>
      <c r="H108" s="59"/>
      <c r="I108" s="59"/>
    </row>
    <row r="109" spans="1:9" x14ac:dyDescent="0.3">
      <c r="A109" s="39">
        <v>102</v>
      </c>
      <c r="B109" s="3" t="s">
        <v>10</v>
      </c>
      <c r="C109" s="5">
        <v>32805.996200000001</v>
      </c>
      <c r="D109" s="5">
        <v>29850.322609999999</v>
      </c>
      <c r="E109" s="2">
        <f>D109/C109*100</f>
        <v>90.990447075647708</v>
      </c>
      <c r="F109" s="90"/>
      <c r="H109" s="59"/>
      <c r="I109" s="59"/>
    </row>
    <row r="110" spans="1:9" ht="63.75" customHeight="1" x14ac:dyDescent="0.3">
      <c r="A110" s="39">
        <v>103</v>
      </c>
      <c r="B110" s="1" t="s">
        <v>47</v>
      </c>
      <c r="C110" s="5"/>
      <c r="D110" s="5"/>
      <c r="E110" s="3"/>
      <c r="F110" s="86" t="s">
        <v>162</v>
      </c>
      <c r="G110" s="20"/>
      <c r="H110" s="60"/>
      <c r="I110" s="59"/>
    </row>
    <row r="111" spans="1:9" x14ac:dyDescent="0.3">
      <c r="A111" s="39">
        <v>104</v>
      </c>
      <c r="B111" s="3" t="s">
        <v>33</v>
      </c>
      <c r="C111" s="5">
        <v>26198.975009999998</v>
      </c>
      <c r="D111" s="5">
        <v>24126.934290000001</v>
      </c>
      <c r="E111" s="2">
        <f>D111/C111*100</f>
        <v>92.091138225029368</v>
      </c>
      <c r="F111" s="86"/>
      <c r="H111" s="61"/>
      <c r="I111" s="59"/>
    </row>
    <row r="112" spans="1:9" ht="131.25" x14ac:dyDescent="0.3">
      <c r="A112" s="39">
        <v>105</v>
      </c>
      <c r="B112" s="1" t="s">
        <v>48</v>
      </c>
      <c r="C112" s="5"/>
      <c r="D112" s="5"/>
      <c r="E112" s="2"/>
      <c r="F112" s="86" t="s">
        <v>124</v>
      </c>
      <c r="G112" s="62"/>
      <c r="H112" s="63"/>
      <c r="I112" s="59"/>
    </row>
    <row r="113" spans="1:9" x14ac:dyDescent="0.3">
      <c r="A113" s="39">
        <v>106</v>
      </c>
      <c r="B113" s="3" t="s">
        <v>9</v>
      </c>
      <c r="C113" s="5">
        <v>1732.4</v>
      </c>
      <c r="D113" s="5">
        <v>913.18174999999997</v>
      </c>
      <c r="E113" s="2">
        <f>D113/C113*100</f>
        <v>52.711945855460627</v>
      </c>
      <c r="F113" s="86"/>
      <c r="H113" s="63"/>
      <c r="I113" s="59"/>
    </row>
    <row r="114" spans="1:9" ht="75" x14ac:dyDescent="0.3">
      <c r="A114" s="39">
        <v>107</v>
      </c>
      <c r="B114" s="1" t="s">
        <v>49</v>
      </c>
      <c r="C114" s="5">
        <f>C115+C116</f>
        <v>48221.777779999997</v>
      </c>
      <c r="D114" s="5">
        <f>D115+D116</f>
        <v>48079.634999999995</v>
      </c>
      <c r="E114" s="2">
        <f>D114/C114*100</f>
        <v>99.705231149609432</v>
      </c>
      <c r="F114" s="86"/>
      <c r="H114" s="63"/>
      <c r="I114" s="59"/>
    </row>
    <row r="115" spans="1:9" x14ac:dyDescent="0.3">
      <c r="A115" s="39">
        <v>108</v>
      </c>
      <c r="B115" s="3" t="s">
        <v>9</v>
      </c>
      <c r="C115" s="5">
        <v>43399.6</v>
      </c>
      <c r="D115" s="5">
        <v>43271.671499999997</v>
      </c>
      <c r="E115" s="2">
        <f>D115/C115*100</f>
        <v>99.705231154204171</v>
      </c>
      <c r="F115" s="86"/>
      <c r="H115" s="63"/>
      <c r="I115" s="59"/>
    </row>
    <row r="116" spans="1:9" x14ac:dyDescent="0.3">
      <c r="A116" s="39">
        <v>109</v>
      </c>
      <c r="B116" s="1" t="s">
        <v>10</v>
      </c>
      <c r="C116" s="5">
        <v>4822.17778</v>
      </c>
      <c r="D116" s="5">
        <v>4807.9634999999998</v>
      </c>
      <c r="E116" s="2">
        <f>D116/C116*100</f>
        <v>99.705231108256655</v>
      </c>
      <c r="F116" s="86"/>
    </row>
    <row r="117" spans="1:9" ht="37.5" x14ac:dyDescent="0.3">
      <c r="A117" s="39">
        <v>110</v>
      </c>
      <c r="B117" s="1" t="s">
        <v>32</v>
      </c>
      <c r="C117" s="5">
        <v>0</v>
      </c>
      <c r="D117" s="5">
        <v>0</v>
      </c>
      <c r="E117" s="2">
        <v>0</v>
      </c>
      <c r="F117" s="86"/>
    </row>
    <row r="118" spans="1:9" ht="75" x14ac:dyDescent="0.3">
      <c r="A118" s="39">
        <v>111</v>
      </c>
      <c r="B118" s="1" t="s">
        <v>50</v>
      </c>
      <c r="C118" s="5"/>
      <c r="D118" s="5"/>
      <c r="E118" s="2"/>
      <c r="F118" s="86"/>
    </row>
    <row r="119" spans="1:9" x14ac:dyDescent="0.3">
      <c r="A119" s="39">
        <v>112</v>
      </c>
      <c r="B119" s="1" t="s">
        <v>33</v>
      </c>
      <c r="C119" s="5">
        <v>38555.067069999997</v>
      </c>
      <c r="D119" s="5">
        <v>38439.539900000003</v>
      </c>
      <c r="E119" s="2">
        <f>D119/C119*100</f>
        <v>99.700358010556059</v>
      </c>
      <c r="F119" s="86"/>
    </row>
    <row r="120" spans="1:9" ht="93.75" x14ac:dyDescent="0.3">
      <c r="A120" s="39">
        <v>113</v>
      </c>
      <c r="B120" s="1" t="s">
        <v>51</v>
      </c>
      <c r="C120" s="5">
        <v>400</v>
      </c>
      <c r="D120" s="5">
        <f>D121+D122</f>
        <v>400</v>
      </c>
      <c r="E120" s="2">
        <f t="shared" ref="E120" si="4">D120/C120*100</f>
        <v>100</v>
      </c>
      <c r="F120" s="86"/>
      <c r="G120" s="15"/>
    </row>
    <row r="121" spans="1:9" x14ac:dyDescent="0.3">
      <c r="A121" s="39">
        <v>114</v>
      </c>
      <c r="B121" s="1" t="s">
        <v>9</v>
      </c>
      <c r="C121" s="5">
        <v>0</v>
      </c>
      <c r="D121" s="5">
        <v>0</v>
      </c>
      <c r="E121" s="2">
        <v>0</v>
      </c>
      <c r="F121" s="86"/>
    </row>
    <row r="122" spans="1:9" x14ac:dyDescent="0.3">
      <c r="A122" s="39">
        <v>115</v>
      </c>
      <c r="B122" s="1" t="s">
        <v>10</v>
      </c>
      <c r="C122" s="5">
        <v>400</v>
      </c>
      <c r="D122" s="5">
        <v>400</v>
      </c>
      <c r="E122" s="2">
        <v>100</v>
      </c>
      <c r="F122" s="86"/>
    </row>
    <row r="123" spans="1:9" ht="33" customHeight="1" x14ac:dyDescent="0.3">
      <c r="A123" s="39">
        <v>116</v>
      </c>
      <c r="B123" s="96" t="s">
        <v>110</v>
      </c>
      <c r="C123" s="96"/>
      <c r="D123" s="96"/>
      <c r="E123" s="96"/>
      <c r="F123" s="97"/>
      <c r="G123" s="47"/>
    </row>
    <row r="124" spans="1:9" x14ac:dyDescent="0.3">
      <c r="A124" s="39">
        <v>117</v>
      </c>
      <c r="B124" s="45" t="s">
        <v>19</v>
      </c>
      <c r="C124" s="40">
        <f>C125+C126+C127+C128</f>
        <v>106345.72111000001</v>
      </c>
      <c r="D124" s="40">
        <f>D125+D126+D127+D128</f>
        <v>78972.135710000002</v>
      </c>
      <c r="E124" s="41">
        <f>D124/C124*100</f>
        <v>74.259814956084782</v>
      </c>
      <c r="F124" s="86"/>
    </row>
    <row r="125" spans="1:9" x14ac:dyDescent="0.3">
      <c r="A125" s="39">
        <v>118</v>
      </c>
      <c r="B125" s="3" t="s">
        <v>15</v>
      </c>
      <c r="C125" s="5"/>
      <c r="D125" s="5"/>
      <c r="E125" s="3"/>
      <c r="F125" s="86"/>
    </row>
    <row r="126" spans="1:9" x14ac:dyDescent="0.3">
      <c r="A126" s="39">
        <v>119</v>
      </c>
      <c r="B126" s="3" t="s">
        <v>9</v>
      </c>
      <c r="C126" s="5">
        <v>0</v>
      </c>
      <c r="D126" s="5">
        <v>0</v>
      </c>
      <c r="E126" s="2">
        <v>0</v>
      </c>
      <c r="F126" s="86"/>
    </row>
    <row r="127" spans="1:9" x14ac:dyDescent="0.3">
      <c r="A127" s="39">
        <v>120</v>
      </c>
      <c r="B127" s="3" t="s">
        <v>10</v>
      </c>
      <c r="C127" s="5">
        <f>C132</f>
        <v>106345.72111000001</v>
      </c>
      <c r="D127" s="5">
        <f>D132</f>
        <v>78972.135710000002</v>
      </c>
      <c r="E127" s="2">
        <f>D127/C127*100</f>
        <v>74.259814956084782</v>
      </c>
      <c r="F127" s="86"/>
    </row>
    <row r="128" spans="1:9" x14ac:dyDescent="0.3">
      <c r="A128" s="39">
        <v>121</v>
      </c>
      <c r="B128" s="3" t="s">
        <v>11</v>
      </c>
      <c r="C128" s="5"/>
      <c r="D128" s="5"/>
      <c r="E128" s="3"/>
      <c r="F128" s="86"/>
    </row>
    <row r="129" spans="1:6" x14ac:dyDescent="0.3">
      <c r="A129" s="39">
        <v>122</v>
      </c>
      <c r="B129" s="45" t="s">
        <v>17</v>
      </c>
      <c r="C129" s="40">
        <f>C135+C138+C140+C142+C144</f>
        <v>106345.72111000001</v>
      </c>
      <c r="D129" s="40">
        <f>D135+D138+D140+D142+D144</f>
        <v>78972.135710000002</v>
      </c>
      <c r="E129" s="41">
        <f>D129/C129*100</f>
        <v>74.259814956084782</v>
      </c>
      <c r="F129" s="86"/>
    </row>
    <row r="130" spans="1:6" x14ac:dyDescent="0.3">
      <c r="A130" s="39">
        <v>123</v>
      </c>
      <c r="B130" s="3" t="s">
        <v>15</v>
      </c>
      <c r="C130" s="5">
        <v>0</v>
      </c>
      <c r="D130" s="5">
        <v>0</v>
      </c>
      <c r="E130" s="2">
        <v>0</v>
      </c>
      <c r="F130" s="86"/>
    </row>
    <row r="131" spans="1:6" x14ac:dyDescent="0.3">
      <c r="A131" s="39">
        <v>124</v>
      </c>
      <c r="B131" s="3" t="s">
        <v>9</v>
      </c>
      <c r="C131" s="5">
        <f>C134+C136</f>
        <v>0</v>
      </c>
      <c r="D131" s="5">
        <f>D134+D136</f>
        <v>0</v>
      </c>
      <c r="E131" s="2">
        <v>0</v>
      </c>
      <c r="F131" s="86"/>
    </row>
    <row r="132" spans="1:6" x14ac:dyDescent="0.3">
      <c r="A132" s="39">
        <v>125</v>
      </c>
      <c r="B132" s="3" t="s">
        <v>10</v>
      </c>
      <c r="C132" s="5">
        <f>C135+C138+C140+C142+C144</f>
        <v>106345.72111000001</v>
      </c>
      <c r="D132" s="5">
        <f>D135+D138+D140+D142+D144</f>
        <v>78972.135710000002</v>
      </c>
      <c r="E132" s="2">
        <f>D132/C132*100</f>
        <v>74.259814956084782</v>
      </c>
      <c r="F132" s="86"/>
    </row>
    <row r="133" spans="1:6" x14ac:dyDescent="0.3">
      <c r="A133" s="39">
        <v>126</v>
      </c>
      <c r="B133" s="3" t="s">
        <v>11</v>
      </c>
      <c r="C133" s="5">
        <v>0</v>
      </c>
      <c r="D133" s="5">
        <v>0</v>
      </c>
      <c r="E133" s="2">
        <v>0</v>
      </c>
      <c r="F133" s="86"/>
    </row>
    <row r="134" spans="1:6" ht="112.5" x14ac:dyDescent="0.3">
      <c r="A134" s="39">
        <v>127</v>
      </c>
      <c r="B134" s="1" t="s">
        <v>52</v>
      </c>
      <c r="C134" s="5"/>
      <c r="D134" s="5"/>
      <c r="E134" s="3"/>
      <c r="F134" s="86"/>
    </row>
    <row r="135" spans="1:6" x14ac:dyDescent="0.3">
      <c r="A135" s="39">
        <v>128</v>
      </c>
      <c r="B135" s="3" t="s">
        <v>10</v>
      </c>
      <c r="C135" s="5">
        <v>220</v>
      </c>
      <c r="D135" s="5">
        <v>220</v>
      </c>
      <c r="E135" s="2">
        <f>D135/C135*100</f>
        <v>100</v>
      </c>
      <c r="F135" s="86"/>
    </row>
    <row r="136" spans="1:6" ht="56.25" x14ac:dyDescent="0.3">
      <c r="A136" s="39">
        <v>129</v>
      </c>
      <c r="B136" s="1" t="s">
        <v>53</v>
      </c>
      <c r="C136" s="5"/>
      <c r="D136" s="5"/>
      <c r="E136" s="3"/>
      <c r="F136" s="86"/>
    </row>
    <row r="137" spans="1:6" x14ac:dyDescent="0.3">
      <c r="A137" s="39">
        <v>130</v>
      </c>
      <c r="B137" s="1" t="s">
        <v>54</v>
      </c>
      <c r="C137" s="5">
        <v>0</v>
      </c>
      <c r="D137" s="5">
        <v>0</v>
      </c>
      <c r="E137" s="64">
        <v>0</v>
      </c>
      <c r="F137" s="86"/>
    </row>
    <row r="138" spans="1:6" x14ac:dyDescent="0.3">
      <c r="A138" s="39">
        <v>131</v>
      </c>
      <c r="B138" s="3" t="s">
        <v>33</v>
      </c>
      <c r="C138" s="5">
        <v>0</v>
      </c>
      <c r="D138" s="5">
        <v>0</v>
      </c>
      <c r="E138" s="2">
        <v>0</v>
      </c>
      <c r="F138" s="86"/>
    </row>
    <row r="139" spans="1:6" ht="112.5" x14ac:dyDescent="0.3">
      <c r="A139" s="39">
        <v>132</v>
      </c>
      <c r="B139" s="1" t="s">
        <v>55</v>
      </c>
      <c r="C139" s="5"/>
      <c r="D139" s="5"/>
      <c r="E139" s="2"/>
      <c r="F139" s="90" t="s">
        <v>160</v>
      </c>
    </row>
    <row r="140" spans="1:6" x14ac:dyDescent="0.3">
      <c r="A140" s="39">
        <v>133</v>
      </c>
      <c r="B140" s="3" t="s">
        <v>33</v>
      </c>
      <c r="C140" s="5">
        <v>23870.175930000001</v>
      </c>
      <c r="D140" s="5">
        <v>22743.768899999999</v>
      </c>
      <c r="E140" s="2">
        <f>D140/C140*100</f>
        <v>95.28111131940031</v>
      </c>
      <c r="F140" s="90"/>
    </row>
    <row r="141" spans="1:6" ht="37.5" x14ac:dyDescent="0.3">
      <c r="A141" s="39">
        <v>134</v>
      </c>
      <c r="B141" s="1" t="s">
        <v>56</v>
      </c>
      <c r="C141" s="5"/>
      <c r="D141" s="5"/>
      <c r="E141" s="2"/>
      <c r="F141" s="86"/>
    </row>
    <row r="142" spans="1:6" ht="38.25" customHeight="1" x14ac:dyDescent="0.3">
      <c r="A142" s="39">
        <v>135</v>
      </c>
      <c r="B142" s="1" t="s">
        <v>10</v>
      </c>
      <c r="C142" s="6">
        <v>9326.9251100000001</v>
      </c>
      <c r="D142" s="5">
        <v>9326.9251100000001</v>
      </c>
      <c r="E142" s="2">
        <f t="shared" ref="E142:E144" si="5">D142/C142*100</f>
        <v>100</v>
      </c>
      <c r="F142" s="86"/>
    </row>
    <row r="143" spans="1:6" ht="75" x14ac:dyDescent="0.3">
      <c r="A143" s="39">
        <v>136</v>
      </c>
      <c r="B143" s="1" t="s">
        <v>57</v>
      </c>
      <c r="C143" s="5"/>
      <c r="D143" s="5"/>
      <c r="E143" s="2"/>
      <c r="F143" s="90" t="s">
        <v>163</v>
      </c>
    </row>
    <row r="144" spans="1:6" ht="120.75" customHeight="1" x14ac:dyDescent="0.3">
      <c r="A144" s="39">
        <v>137</v>
      </c>
      <c r="B144" s="1" t="s">
        <v>10</v>
      </c>
      <c r="C144" s="6">
        <v>72928.620070000004</v>
      </c>
      <c r="D144" s="5">
        <v>46681.441700000003</v>
      </c>
      <c r="E144" s="2">
        <f t="shared" si="5"/>
        <v>64.00976962843005</v>
      </c>
      <c r="F144" s="90"/>
    </row>
    <row r="145" spans="1:7" ht="36" customHeight="1" x14ac:dyDescent="0.3">
      <c r="A145" s="39">
        <v>138</v>
      </c>
      <c r="B145" s="94" t="s">
        <v>109</v>
      </c>
      <c r="C145" s="94"/>
      <c r="D145" s="94"/>
      <c r="E145" s="94"/>
      <c r="F145" s="95"/>
      <c r="G145" s="65"/>
    </row>
    <row r="146" spans="1:7" x14ac:dyDescent="0.3">
      <c r="A146" s="39">
        <v>139</v>
      </c>
      <c r="B146" s="45" t="s">
        <v>20</v>
      </c>
      <c r="C146" s="66">
        <f>C147+C148+C149+C150</f>
        <v>725.05</v>
      </c>
      <c r="D146" s="66">
        <f>D147+D148+D149+D150</f>
        <v>725.05</v>
      </c>
      <c r="E146" s="41">
        <f>D146/C146*100</f>
        <v>100</v>
      </c>
      <c r="F146" s="87"/>
      <c r="G146" s="54"/>
    </row>
    <row r="147" spans="1:7" x14ac:dyDescent="0.3">
      <c r="A147" s="39">
        <v>140</v>
      </c>
      <c r="B147" s="3" t="s">
        <v>15</v>
      </c>
      <c r="C147" s="66"/>
      <c r="D147" s="66"/>
      <c r="E147" s="4"/>
      <c r="F147" s="87"/>
      <c r="G147" s="54"/>
    </row>
    <row r="148" spans="1:7" x14ac:dyDescent="0.3">
      <c r="A148" s="39">
        <v>141</v>
      </c>
      <c r="B148" s="3" t="s">
        <v>9</v>
      </c>
      <c r="C148" s="6">
        <f>C153</f>
        <v>0</v>
      </c>
      <c r="D148" s="6">
        <f>D153</f>
        <v>0</v>
      </c>
      <c r="E148" s="2">
        <v>0</v>
      </c>
      <c r="F148" s="87"/>
      <c r="G148" s="54"/>
    </row>
    <row r="149" spans="1:7" x14ac:dyDescent="0.3">
      <c r="A149" s="39">
        <v>142</v>
      </c>
      <c r="B149" s="3" t="s">
        <v>10</v>
      </c>
      <c r="C149" s="6">
        <f>C154</f>
        <v>725.05</v>
      </c>
      <c r="D149" s="6">
        <f>D154</f>
        <v>725.05</v>
      </c>
      <c r="E149" s="2">
        <f>D149/C149*100</f>
        <v>100</v>
      </c>
      <c r="F149" s="87"/>
      <c r="G149" s="54"/>
    </row>
    <row r="150" spans="1:7" x14ac:dyDescent="0.3">
      <c r="A150" s="39">
        <v>143</v>
      </c>
      <c r="B150" s="3" t="s">
        <v>11</v>
      </c>
      <c r="C150" s="66"/>
      <c r="D150" s="66"/>
      <c r="E150" s="4"/>
      <c r="F150" s="87"/>
      <c r="G150" s="54"/>
    </row>
    <row r="151" spans="1:7" x14ac:dyDescent="0.3">
      <c r="A151" s="39">
        <v>144</v>
      </c>
      <c r="B151" s="45" t="s">
        <v>17</v>
      </c>
      <c r="C151" s="66">
        <f>C152+C153+C154</f>
        <v>725.05</v>
      </c>
      <c r="D151" s="66">
        <f>D152+D153+D154</f>
        <v>725.05</v>
      </c>
      <c r="E151" s="41">
        <f>D151/C151*100</f>
        <v>100</v>
      </c>
      <c r="F151" s="87"/>
      <c r="G151" s="54"/>
    </row>
    <row r="152" spans="1:7" x14ac:dyDescent="0.3">
      <c r="A152" s="39">
        <v>145</v>
      </c>
      <c r="B152" s="3" t="s">
        <v>15</v>
      </c>
      <c r="C152" s="66"/>
      <c r="D152" s="66"/>
      <c r="E152" s="4"/>
      <c r="F152" s="87"/>
      <c r="G152" s="54"/>
    </row>
    <row r="153" spans="1:7" x14ac:dyDescent="0.3">
      <c r="A153" s="39">
        <v>146</v>
      </c>
      <c r="B153" s="3" t="s">
        <v>9</v>
      </c>
      <c r="C153" s="6">
        <f>C157</f>
        <v>0</v>
      </c>
      <c r="D153" s="6">
        <f>D157</f>
        <v>0</v>
      </c>
      <c r="E153" s="2">
        <v>0</v>
      </c>
      <c r="F153" s="87"/>
      <c r="G153" s="54"/>
    </row>
    <row r="154" spans="1:7" x14ac:dyDescent="0.3">
      <c r="A154" s="39">
        <v>147</v>
      </c>
      <c r="B154" s="3" t="s">
        <v>10</v>
      </c>
      <c r="C154" s="6">
        <f>C158</f>
        <v>725.05</v>
      </c>
      <c r="D154" s="6">
        <f>D158</f>
        <v>725.05</v>
      </c>
      <c r="E154" s="2">
        <f>D154/C154*100</f>
        <v>100</v>
      </c>
      <c r="F154" s="87"/>
      <c r="G154" s="54"/>
    </row>
    <row r="155" spans="1:7" x14ac:dyDescent="0.3">
      <c r="A155" s="39">
        <v>148</v>
      </c>
      <c r="B155" s="3" t="s">
        <v>11</v>
      </c>
      <c r="C155" s="66"/>
      <c r="D155" s="66"/>
      <c r="E155" s="4"/>
      <c r="F155" s="87"/>
      <c r="G155" s="54"/>
    </row>
    <row r="156" spans="1:7" ht="150" x14ac:dyDescent="0.3">
      <c r="A156" s="39">
        <v>149</v>
      </c>
      <c r="B156" s="1" t="s">
        <v>61</v>
      </c>
      <c r="C156" s="5"/>
      <c r="D156" s="5"/>
      <c r="E156" s="3"/>
      <c r="F156" s="86"/>
    </row>
    <row r="157" spans="1:7" x14ac:dyDescent="0.3">
      <c r="A157" s="39">
        <v>150</v>
      </c>
      <c r="B157" s="3" t="s">
        <v>62</v>
      </c>
      <c r="C157" s="5">
        <v>0</v>
      </c>
      <c r="D157" s="5">
        <v>0</v>
      </c>
      <c r="E157" s="2">
        <v>0</v>
      </c>
      <c r="F157" s="86"/>
    </row>
    <row r="158" spans="1:7" x14ac:dyDescent="0.3">
      <c r="A158" s="39">
        <v>151</v>
      </c>
      <c r="B158" s="3" t="s">
        <v>10</v>
      </c>
      <c r="C158" s="5">
        <v>725.05</v>
      </c>
      <c r="D158" s="5">
        <v>725.05</v>
      </c>
      <c r="E158" s="2">
        <f>D158/C158*100</f>
        <v>100</v>
      </c>
      <c r="F158" s="86"/>
    </row>
    <row r="159" spans="1:7" ht="43.5" customHeight="1" x14ac:dyDescent="0.3">
      <c r="A159" s="39">
        <v>152</v>
      </c>
      <c r="B159" s="96" t="s">
        <v>108</v>
      </c>
      <c r="C159" s="96"/>
      <c r="D159" s="96"/>
      <c r="E159" s="96"/>
      <c r="F159" s="97"/>
      <c r="G159" s="47"/>
    </row>
    <row r="160" spans="1:7" ht="64.5" customHeight="1" x14ac:dyDescent="0.3">
      <c r="A160" s="39">
        <v>153</v>
      </c>
      <c r="B160" s="45" t="s">
        <v>22</v>
      </c>
      <c r="C160" s="40">
        <f>C161+C162+C163</f>
        <v>89923.283219999983</v>
      </c>
      <c r="D160" s="40">
        <f>D165+D178</f>
        <v>43304.506999999998</v>
      </c>
      <c r="E160" s="41">
        <f>D160/C160*100</f>
        <v>48.15716847666053</v>
      </c>
      <c r="F160" s="86" t="s">
        <v>128</v>
      </c>
      <c r="G160" s="14"/>
    </row>
    <row r="161" spans="1:9" x14ac:dyDescent="0.3">
      <c r="A161" s="39">
        <v>154</v>
      </c>
      <c r="B161" s="3" t="s">
        <v>15</v>
      </c>
      <c r="C161" s="5">
        <v>0</v>
      </c>
      <c r="D161" s="5"/>
      <c r="E161" s="3"/>
      <c r="F161" s="86"/>
    </row>
    <row r="162" spans="1:9" x14ac:dyDescent="0.3">
      <c r="A162" s="39">
        <v>155</v>
      </c>
      <c r="B162" s="3" t="s">
        <v>9</v>
      </c>
      <c r="C162" s="5">
        <f>C166+C180</f>
        <v>44378.432999999997</v>
      </c>
      <c r="D162" s="5">
        <f>D166+D180</f>
        <v>40185.43</v>
      </c>
      <c r="E162" s="2">
        <f>D162/C162*100</f>
        <v>90.551710106573623</v>
      </c>
      <c r="F162" s="86"/>
    </row>
    <row r="163" spans="1:9" x14ac:dyDescent="0.3">
      <c r="A163" s="39">
        <v>156</v>
      </c>
      <c r="B163" s="3" t="s">
        <v>10</v>
      </c>
      <c r="C163" s="5">
        <f>C167+C181</f>
        <v>45544.850219999993</v>
      </c>
      <c r="D163" s="5">
        <f>D167+D181</f>
        <v>3119.0769999999998</v>
      </c>
      <c r="E163" s="2">
        <f>D163/C163*100</f>
        <v>6.8483637226461394</v>
      </c>
      <c r="F163" s="86"/>
    </row>
    <row r="164" spans="1:9" x14ac:dyDescent="0.3">
      <c r="A164" s="39">
        <v>157</v>
      </c>
      <c r="B164" s="3" t="s">
        <v>11</v>
      </c>
      <c r="C164" s="5"/>
      <c r="D164" s="5"/>
      <c r="E164" s="3"/>
      <c r="F164" s="86"/>
    </row>
    <row r="165" spans="1:9" x14ac:dyDescent="0.3">
      <c r="A165" s="39">
        <v>158</v>
      </c>
      <c r="B165" s="45" t="s">
        <v>21</v>
      </c>
      <c r="C165" s="40">
        <f>C166+C167</f>
        <v>40105.262219999997</v>
      </c>
      <c r="D165" s="40">
        <f>D166+D167</f>
        <v>0</v>
      </c>
      <c r="E165" s="41">
        <f>D165/C165*100</f>
        <v>0</v>
      </c>
      <c r="F165" s="86"/>
    </row>
    <row r="166" spans="1:9" x14ac:dyDescent="0.3">
      <c r="A166" s="39">
        <v>159</v>
      </c>
      <c r="B166" s="3" t="s">
        <v>9</v>
      </c>
      <c r="C166" s="5">
        <f>C174+C172</f>
        <v>0</v>
      </c>
      <c r="D166" s="5">
        <f>D174+D172</f>
        <v>0</v>
      </c>
      <c r="E166" s="2">
        <v>0</v>
      </c>
      <c r="F166" s="86"/>
    </row>
    <row r="167" spans="1:9" x14ac:dyDescent="0.3">
      <c r="A167" s="39">
        <v>160</v>
      </c>
      <c r="B167" s="3" t="s">
        <v>10</v>
      </c>
      <c r="C167" s="5">
        <f>C170+C177</f>
        <v>40105.262219999997</v>
      </c>
      <c r="D167" s="5">
        <f>D170+D177</f>
        <v>0</v>
      </c>
      <c r="E167" s="2">
        <f>D167/C167*100</f>
        <v>0</v>
      </c>
      <c r="F167" s="86"/>
    </row>
    <row r="168" spans="1:9" ht="56.25" x14ac:dyDescent="0.3">
      <c r="A168" s="39">
        <v>161</v>
      </c>
      <c r="B168" s="1" t="s">
        <v>58</v>
      </c>
      <c r="C168" s="5">
        <f>C169+C170</f>
        <v>40105.262219999997</v>
      </c>
      <c r="D168" s="5">
        <f>D169+D170</f>
        <v>0</v>
      </c>
      <c r="E168" s="2">
        <v>0</v>
      </c>
      <c r="F168" s="90" t="s">
        <v>165</v>
      </c>
      <c r="G168" s="14"/>
      <c r="I168" s="93"/>
    </row>
    <row r="169" spans="1:9" x14ac:dyDescent="0.3">
      <c r="A169" s="39">
        <v>162</v>
      </c>
      <c r="B169" s="3" t="s">
        <v>9</v>
      </c>
      <c r="C169" s="5">
        <v>0</v>
      </c>
      <c r="D169" s="5">
        <v>0</v>
      </c>
      <c r="E169" s="2">
        <v>0</v>
      </c>
      <c r="F169" s="90"/>
      <c r="G169" s="14"/>
      <c r="I169" s="93"/>
    </row>
    <row r="170" spans="1:9" ht="183.75" customHeight="1" x14ac:dyDescent="0.3">
      <c r="A170" s="39">
        <v>163</v>
      </c>
      <c r="B170" s="3" t="s">
        <v>10</v>
      </c>
      <c r="C170" s="5">
        <v>40105.262219999997</v>
      </c>
      <c r="D170" s="5">
        <v>0</v>
      </c>
      <c r="E170" s="2">
        <v>0</v>
      </c>
      <c r="F170" s="90"/>
      <c r="G170" s="14"/>
    </row>
    <row r="171" spans="1:9" ht="112.5" x14ac:dyDescent="0.3">
      <c r="A171" s="39">
        <v>164</v>
      </c>
      <c r="B171" s="1" t="s">
        <v>59</v>
      </c>
      <c r="C171" s="5"/>
      <c r="D171" s="5"/>
      <c r="E171" s="2"/>
      <c r="F171" s="86"/>
      <c r="G171" s="14"/>
      <c r="I171" s="33"/>
    </row>
    <row r="172" spans="1:9" x14ac:dyDescent="0.3">
      <c r="A172" s="39">
        <v>165</v>
      </c>
      <c r="B172" s="1" t="s">
        <v>9</v>
      </c>
      <c r="C172" s="5">
        <v>0</v>
      </c>
      <c r="D172" s="5">
        <v>0</v>
      </c>
      <c r="E172" s="2">
        <v>0</v>
      </c>
      <c r="F172" s="86"/>
      <c r="G172" s="14"/>
    </row>
    <row r="173" spans="1:9" x14ac:dyDescent="0.3">
      <c r="A173" s="39">
        <v>166</v>
      </c>
      <c r="B173" s="1"/>
      <c r="C173" s="5"/>
      <c r="D173" s="5"/>
      <c r="E173" s="2"/>
      <c r="F173" s="86"/>
      <c r="G173" s="14"/>
    </row>
    <row r="174" spans="1:9" x14ac:dyDescent="0.3">
      <c r="A174" s="39">
        <v>167</v>
      </c>
      <c r="B174" s="3" t="s">
        <v>9</v>
      </c>
      <c r="C174" s="5">
        <v>0</v>
      </c>
      <c r="D174" s="5">
        <v>0</v>
      </c>
      <c r="E174" s="2">
        <v>0</v>
      </c>
      <c r="F174" s="86"/>
      <c r="G174" s="14"/>
    </row>
    <row r="175" spans="1:9" ht="37.5" x14ac:dyDescent="0.3">
      <c r="A175" s="39">
        <v>168</v>
      </c>
      <c r="B175" s="67" t="s">
        <v>113</v>
      </c>
      <c r="C175" s="5">
        <v>0</v>
      </c>
      <c r="D175" s="5">
        <v>0</v>
      </c>
      <c r="E175" s="2">
        <v>0</v>
      </c>
      <c r="F175" s="86"/>
      <c r="G175" s="14"/>
    </row>
    <row r="176" spans="1:9" x14ac:dyDescent="0.3">
      <c r="A176" s="39">
        <v>169</v>
      </c>
      <c r="B176" s="3" t="s">
        <v>9</v>
      </c>
      <c r="C176" s="5">
        <v>0</v>
      </c>
      <c r="D176" s="5">
        <v>0</v>
      </c>
      <c r="E176" s="2">
        <v>0</v>
      </c>
      <c r="F176" s="86"/>
      <c r="G176" s="14"/>
    </row>
    <row r="177" spans="1:8" x14ac:dyDescent="0.3">
      <c r="A177" s="39">
        <v>170</v>
      </c>
      <c r="B177" s="67" t="s">
        <v>10</v>
      </c>
      <c r="C177" s="5">
        <v>0</v>
      </c>
      <c r="D177" s="5">
        <v>0</v>
      </c>
      <c r="E177" s="2">
        <v>0</v>
      </c>
      <c r="F177" s="86"/>
      <c r="G177" s="14"/>
    </row>
    <row r="178" spans="1:8" x14ac:dyDescent="0.3">
      <c r="A178" s="39">
        <v>171</v>
      </c>
      <c r="B178" s="45" t="s">
        <v>17</v>
      </c>
      <c r="C178" s="5">
        <f>C180+C181</f>
        <v>49818.020999999993</v>
      </c>
      <c r="D178" s="5">
        <f>D180+D181</f>
        <v>43304.506999999998</v>
      </c>
      <c r="E178" s="2">
        <f t="shared" ref="E178:E180" si="6">D178/C178*100</f>
        <v>86.925385895999369</v>
      </c>
      <c r="F178" s="86"/>
      <c r="G178" s="14"/>
    </row>
    <row r="179" spans="1:8" x14ac:dyDescent="0.3">
      <c r="A179" s="39">
        <v>172</v>
      </c>
      <c r="B179" s="3" t="s">
        <v>15</v>
      </c>
      <c r="C179" s="5">
        <v>0</v>
      </c>
      <c r="D179" s="5">
        <v>0</v>
      </c>
      <c r="E179" s="2">
        <v>0</v>
      </c>
      <c r="F179" s="86"/>
      <c r="G179" s="14"/>
    </row>
    <row r="180" spans="1:8" x14ac:dyDescent="0.3">
      <c r="A180" s="39">
        <v>173</v>
      </c>
      <c r="B180" s="3" t="s">
        <v>9</v>
      </c>
      <c r="C180" s="5">
        <f>C186+C188</f>
        <v>44378.432999999997</v>
      </c>
      <c r="D180" s="5">
        <f>D186+D188</f>
        <v>40185.43</v>
      </c>
      <c r="E180" s="2">
        <f t="shared" si="6"/>
        <v>90.551710106573623</v>
      </c>
      <c r="F180" s="86"/>
      <c r="G180" s="14"/>
    </row>
    <row r="181" spans="1:8" x14ac:dyDescent="0.3">
      <c r="A181" s="39">
        <v>174</v>
      </c>
      <c r="B181" s="3" t="s">
        <v>10</v>
      </c>
      <c r="C181" s="5">
        <f>C184+C191</f>
        <v>5439.5879999999997</v>
      </c>
      <c r="D181" s="5">
        <f>D184+D191</f>
        <v>3119.0769999999998</v>
      </c>
      <c r="E181" s="2">
        <f>D181/C181*100</f>
        <v>57.340316950474921</v>
      </c>
      <c r="F181" s="86"/>
      <c r="G181" s="14"/>
    </row>
    <row r="182" spans="1:8" x14ac:dyDescent="0.3">
      <c r="A182" s="39">
        <v>175</v>
      </c>
      <c r="B182" s="3" t="s">
        <v>11</v>
      </c>
      <c r="C182" s="5"/>
      <c r="D182" s="5"/>
      <c r="E182" s="3"/>
      <c r="F182" s="86"/>
      <c r="G182" s="14"/>
    </row>
    <row r="183" spans="1:8" ht="262.5" x14ac:dyDescent="0.3">
      <c r="A183" s="39">
        <v>176</v>
      </c>
      <c r="B183" s="1" t="s">
        <v>58</v>
      </c>
      <c r="C183" s="5"/>
      <c r="D183" s="5"/>
      <c r="E183" s="3"/>
      <c r="F183" s="86" t="s">
        <v>164</v>
      </c>
      <c r="G183" s="14"/>
    </row>
    <row r="184" spans="1:8" x14ac:dyDescent="0.3">
      <c r="A184" s="39">
        <v>177</v>
      </c>
      <c r="B184" s="3" t="s">
        <v>10</v>
      </c>
      <c r="C184" s="5">
        <v>4991.3209999999999</v>
      </c>
      <c r="D184" s="5">
        <v>2713.1669999999999</v>
      </c>
      <c r="E184" s="2">
        <f>D184/C184*100</f>
        <v>54.357694085393426</v>
      </c>
      <c r="F184" s="86"/>
      <c r="G184" s="14"/>
      <c r="H184" s="43"/>
    </row>
    <row r="185" spans="1:8" ht="112.5" x14ac:dyDescent="0.3">
      <c r="A185" s="39">
        <v>178</v>
      </c>
      <c r="B185" s="1" t="s">
        <v>59</v>
      </c>
      <c r="C185" s="5"/>
      <c r="D185" s="5"/>
      <c r="E185" s="2"/>
      <c r="F185" s="90" t="s">
        <v>127</v>
      </c>
      <c r="G185" s="68"/>
    </row>
    <row r="186" spans="1:8" x14ac:dyDescent="0.3">
      <c r="A186" s="39">
        <v>179</v>
      </c>
      <c r="B186" s="1" t="s">
        <v>9</v>
      </c>
      <c r="C186" s="5">
        <v>41688.830999999998</v>
      </c>
      <c r="D186" s="5">
        <v>37749.949999999997</v>
      </c>
      <c r="E186" s="2">
        <f>D186/C186*100</f>
        <v>90.551711560345737</v>
      </c>
      <c r="F186" s="90"/>
      <c r="G186" s="68"/>
    </row>
    <row r="187" spans="1:8" ht="75" x14ac:dyDescent="0.3">
      <c r="A187" s="39">
        <v>180</v>
      </c>
      <c r="B187" s="1" t="s">
        <v>60</v>
      </c>
      <c r="C187" s="5"/>
      <c r="D187" s="5"/>
      <c r="E187" s="2"/>
      <c r="F187" s="90"/>
      <c r="G187" s="68"/>
    </row>
    <row r="188" spans="1:8" x14ac:dyDescent="0.3">
      <c r="A188" s="39">
        <v>181</v>
      </c>
      <c r="B188" s="3" t="s">
        <v>9</v>
      </c>
      <c r="C188" s="5">
        <v>2689.6019999999999</v>
      </c>
      <c r="D188" s="5">
        <v>2435.48</v>
      </c>
      <c r="E188" s="2">
        <f>D188/C188*100</f>
        <v>90.551687573105625</v>
      </c>
      <c r="F188" s="90"/>
      <c r="G188" s="68"/>
    </row>
    <row r="189" spans="1:8" ht="37.5" x14ac:dyDescent="0.3">
      <c r="A189" s="39">
        <v>182</v>
      </c>
      <c r="B189" s="67" t="s">
        <v>113</v>
      </c>
      <c r="C189" s="5"/>
      <c r="D189" s="5"/>
      <c r="E189" s="2"/>
      <c r="F189" s="90"/>
      <c r="G189" s="68"/>
    </row>
    <row r="190" spans="1:8" x14ac:dyDescent="0.3">
      <c r="A190" s="39">
        <v>183</v>
      </c>
      <c r="B190" s="3" t="s">
        <v>9</v>
      </c>
      <c r="C190" s="5">
        <v>0</v>
      </c>
      <c r="D190" s="5">
        <v>0</v>
      </c>
      <c r="E190" s="2">
        <v>0</v>
      </c>
      <c r="F190" s="90"/>
      <c r="G190" s="68"/>
    </row>
    <row r="191" spans="1:8" x14ac:dyDescent="0.3">
      <c r="A191" s="39">
        <v>184</v>
      </c>
      <c r="B191" s="67" t="s">
        <v>10</v>
      </c>
      <c r="C191" s="5">
        <v>448.267</v>
      </c>
      <c r="D191" s="5">
        <v>405.91</v>
      </c>
      <c r="E191" s="2">
        <f>D191/C191*100</f>
        <v>90.550943968661542</v>
      </c>
      <c r="F191" s="90"/>
      <c r="G191" s="68"/>
    </row>
    <row r="192" spans="1:8" ht="51.75" customHeight="1" x14ac:dyDescent="0.3">
      <c r="A192" s="39">
        <v>185</v>
      </c>
      <c r="B192" s="94" t="s">
        <v>107</v>
      </c>
      <c r="C192" s="94"/>
      <c r="D192" s="94"/>
      <c r="E192" s="94"/>
      <c r="F192" s="95"/>
      <c r="G192" s="34"/>
    </row>
    <row r="193" spans="1:9" ht="150" x14ac:dyDescent="0.3">
      <c r="A193" s="39">
        <v>186</v>
      </c>
      <c r="B193" s="45" t="s">
        <v>23</v>
      </c>
      <c r="C193" s="40">
        <f>C194+C195+C196+C197</f>
        <v>52708.618340000001</v>
      </c>
      <c r="D193" s="40">
        <f>D194+D195+D196+D197</f>
        <v>41614.19728</v>
      </c>
      <c r="E193" s="41">
        <f>D193/C193*100</f>
        <v>78.951409827450235</v>
      </c>
      <c r="F193" s="86" t="s">
        <v>153</v>
      </c>
      <c r="H193" s="43"/>
    </row>
    <row r="194" spans="1:9" x14ac:dyDescent="0.3">
      <c r="A194" s="39">
        <v>187</v>
      </c>
      <c r="B194" s="3" t="s">
        <v>15</v>
      </c>
      <c r="C194" s="5">
        <f>C199</f>
        <v>0</v>
      </c>
      <c r="D194" s="5">
        <f>D199</f>
        <v>0</v>
      </c>
      <c r="E194" s="2">
        <v>0</v>
      </c>
      <c r="F194" s="86"/>
    </row>
    <row r="195" spans="1:9" x14ac:dyDescent="0.3">
      <c r="A195" s="39">
        <v>188</v>
      </c>
      <c r="B195" s="3" t="s">
        <v>9</v>
      </c>
      <c r="C195" s="5">
        <f>C200+C210</f>
        <v>4217.3999999999996</v>
      </c>
      <c r="D195" s="5">
        <f>D200+D210</f>
        <v>3653.4789999999998</v>
      </c>
      <c r="E195" s="2">
        <v>0</v>
      </c>
      <c r="F195" s="86"/>
    </row>
    <row r="196" spans="1:9" x14ac:dyDescent="0.3">
      <c r="A196" s="39">
        <v>189</v>
      </c>
      <c r="B196" s="3" t="s">
        <v>10</v>
      </c>
      <c r="C196" s="5">
        <f>C201+C211</f>
        <v>48491.218339999999</v>
      </c>
      <c r="D196" s="5">
        <f>D211+D201</f>
        <v>37960.718280000001</v>
      </c>
      <c r="E196" s="2">
        <f>D196/C196*100</f>
        <v>78.283696676448571</v>
      </c>
      <c r="F196" s="86"/>
    </row>
    <row r="197" spans="1:9" x14ac:dyDescent="0.3">
      <c r="A197" s="39">
        <v>190</v>
      </c>
      <c r="B197" s="3" t="s">
        <v>11</v>
      </c>
      <c r="C197" s="5"/>
      <c r="D197" s="5"/>
      <c r="E197" s="3"/>
      <c r="F197" s="86"/>
    </row>
    <row r="198" spans="1:9" x14ac:dyDescent="0.3">
      <c r="A198" s="39">
        <v>191</v>
      </c>
      <c r="B198" s="45" t="s">
        <v>21</v>
      </c>
      <c r="C198" s="40">
        <f>C199+C200+C201</f>
        <v>30085.75</v>
      </c>
      <c r="D198" s="40">
        <f>D199+D200+D201</f>
        <v>20379.599999999999</v>
      </c>
      <c r="E198" s="41">
        <v>0</v>
      </c>
      <c r="F198" s="86"/>
    </row>
    <row r="199" spans="1:9" x14ac:dyDescent="0.3">
      <c r="A199" s="39">
        <v>192</v>
      </c>
      <c r="B199" s="3" t="s">
        <v>15</v>
      </c>
      <c r="C199" s="5">
        <v>0</v>
      </c>
      <c r="D199" s="5">
        <v>0</v>
      </c>
      <c r="E199" s="2">
        <v>0</v>
      </c>
      <c r="F199" s="86"/>
    </row>
    <row r="200" spans="1:9" x14ac:dyDescent="0.3">
      <c r="A200" s="39">
        <v>193</v>
      </c>
      <c r="B200" s="3" t="s">
        <v>9</v>
      </c>
      <c r="C200" s="5">
        <v>0</v>
      </c>
      <c r="D200" s="5">
        <v>0</v>
      </c>
      <c r="E200" s="2">
        <v>0</v>
      </c>
      <c r="F200" s="86"/>
    </row>
    <row r="201" spans="1:9" x14ac:dyDescent="0.3">
      <c r="A201" s="39">
        <v>194</v>
      </c>
      <c r="B201" s="3" t="s">
        <v>10</v>
      </c>
      <c r="C201" s="5">
        <f>C203+C205+C207</f>
        <v>30085.75</v>
      </c>
      <c r="D201" s="5">
        <f>D203+D205+D207</f>
        <v>20379.599999999999</v>
      </c>
      <c r="E201" s="2">
        <v>0</v>
      </c>
      <c r="F201" s="88"/>
      <c r="G201" s="69"/>
    </row>
    <row r="202" spans="1:9" ht="56.25" x14ac:dyDescent="0.3">
      <c r="A202" s="39">
        <v>195</v>
      </c>
      <c r="B202" s="1" t="s">
        <v>68</v>
      </c>
      <c r="C202" s="5"/>
      <c r="D202" s="5"/>
      <c r="E202" s="3"/>
      <c r="F202" s="86"/>
    </row>
    <row r="203" spans="1:9" x14ac:dyDescent="0.3">
      <c r="A203" s="39">
        <v>196</v>
      </c>
      <c r="B203" s="3" t="s">
        <v>10</v>
      </c>
      <c r="C203" s="5">
        <v>0</v>
      </c>
      <c r="D203" s="5">
        <v>0</v>
      </c>
      <c r="E203" s="2">
        <v>0</v>
      </c>
      <c r="F203" s="86"/>
    </row>
    <row r="204" spans="1:9" ht="56.25" x14ac:dyDescent="0.3">
      <c r="A204" s="39">
        <v>197</v>
      </c>
      <c r="B204" s="1" t="s">
        <v>69</v>
      </c>
      <c r="C204" s="5"/>
      <c r="D204" s="5"/>
      <c r="E204" s="2"/>
      <c r="F204" s="86"/>
    </row>
    <row r="205" spans="1:9" x14ac:dyDescent="0.3">
      <c r="A205" s="39">
        <v>198</v>
      </c>
      <c r="B205" s="3" t="s">
        <v>10</v>
      </c>
      <c r="C205" s="5">
        <v>0</v>
      </c>
      <c r="D205" s="5">
        <v>0</v>
      </c>
      <c r="E205" s="2">
        <v>0</v>
      </c>
      <c r="F205" s="86"/>
    </row>
    <row r="206" spans="1:9" ht="56.25" x14ac:dyDescent="0.3">
      <c r="A206" s="39">
        <v>199</v>
      </c>
      <c r="B206" s="1" t="s">
        <v>70</v>
      </c>
      <c r="C206" s="5"/>
      <c r="D206" s="5"/>
      <c r="E206" s="2"/>
      <c r="F206" s="86"/>
      <c r="G206" s="53"/>
      <c r="I206" s="33"/>
    </row>
    <row r="207" spans="1:9" ht="126" customHeight="1" x14ac:dyDescent="0.3">
      <c r="A207" s="39">
        <v>200</v>
      </c>
      <c r="B207" s="3" t="s">
        <v>10</v>
      </c>
      <c r="C207" s="5">
        <v>30085.75</v>
      </c>
      <c r="D207" s="5">
        <v>20379.599999999999</v>
      </c>
      <c r="E207" s="2">
        <f>D207/C207*100</f>
        <v>67.738381127277862</v>
      </c>
      <c r="F207" s="86" t="s">
        <v>150</v>
      </c>
      <c r="G207" s="21"/>
    </row>
    <row r="208" spans="1:9" x14ac:dyDescent="0.3">
      <c r="A208" s="39">
        <v>201</v>
      </c>
      <c r="B208" s="45" t="s">
        <v>17</v>
      </c>
      <c r="C208" s="40">
        <f>SUM(C209:C211)</f>
        <v>22622.868340000001</v>
      </c>
      <c r="D208" s="40">
        <f>SUM(D209:D211)</f>
        <v>21234.597280000002</v>
      </c>
      <c r="E208" s="41">
        <f>D208/C208*100</f>
        <v>93.863417144388521</v>
      </c>
      <c r="F208" s="86"/>
    </row>
    <row r="209" spans="1:7" x14ac:dyDescent="0.3">
      <c r="A209" s="39">
        <v>202</v>
      </c>
      <c r="B209" s="3" t="s">
        <v>15</v>
      </c>
      <c r="C209" s="5">
        <v>0</v>
      </c>
      <c r="D209" s="5">
        <v>0</v>
      </c>
      <c r="E209" s="2">
        <v>0</v>
      </c>
      <c r="F209" s="86"/>
    </row>
    <row r="210" spans="1:7" x14ac:dyDescent="0.3">
      <c r="A210" s="39">
        <v>203</v>
      </c>
      <c r="B210" s="3" t="s">
        <v>9</v>
      </c>
      <c r="C210" s="5">
        <f>C226</f>
        <v>4217.3999999999996</v>
      </c>
      <c r="D210" s="5">
        <f>D226</f>
        <v>3653.4789999999998</v>
      </c>
      <c r="E210" s="2">
        <v>0</v>
      </c>
      <c r="F210" s="86"/>
    </row>
    <row r="211" spans="1:7" x14ac:dyDescent="0.3">
      <c r="A211" s="39">
        <v>204</v>
      </c>
      <c r="B211" s="3" t="s">
        <v>10</v>
      </c>
      <c r="C211" s="5">
        <f>C216+C218+C220+C222+C224+C214+C227</f>
        <v>18405.468339999999</v>
      </c>
      <c r="D211" s="5">
        <f>D216+D218+D220+D222+D224+D214+D227</f>
        <v>17581.118280000002</v>
      </c>
      <c r="E211" s="2">
        <f>D211/C211*100</f>
        <v>95.521167705314696</v>
      </c>
      <c r="F211" s="86"/>
    </row>
    <row r="212" spans="1:7" x14ac:dyDescent="0.3">
      <c r="A212" s="39">
        <v>205</v>
      </c>
      <c r="B212" s="3" t="s">
        <v>11</v>
      </c>
      <c r="C212" s="5"/>
      <c r="D212" s="5"/>
      <c r="E212" s="3"/>
      <c r="F212" s="86"/>
    </row>
    <row r="213" spans="1:7" ht="56.25" x14ac:dyDescent="0.3">
      <c r="A213" s="39">
        <v>206</v>
      </c>
      <c r="B213" s="1" t="s">
        <v>71</v>
      </c>
      <c r="C213" s="5"/>
      <c r="D213" s="5"/>
      <c r="E213" s="3"/>
      <c r="F213" s="86"/>
    </row>
    <row r="214" spans="1:7" x14ac:dyDescent="0.3">
      <c r="A214" s="39">
        <v>207</v>
      </c>
      <c r="B214" s="3" t="s">
        <v>33</v>
      </c>
      <c r="C214" s="5">
        <v>1478.2620400000001</v>
      </c>
      <c r="D214" s="5">
        <v>1478.2620400000001</v>
      </c>
      <c r="E214" s="2">
        <f>D214/C214*100</f>
        <v>100</v>
      </c>
      <c r="F214" s="86"/>
    </row>
    <row r="215" spans="1:7" ht="75" x14ac:dyDescent="0.3">
      <c r="A215" s="39">
        <v>208</v>
      </c>
      <c r="B215" s="1" t="s">
        <v>72</v>
      </c>
      <c r="C215" s="5"/>
      <c r="D215" s="5"/>
      <c r="E215" s="3"/>
      <c r="F215" s="86" t="s">
        <v>152</v>
      </c>
    </row>
    <row r="216" spans="1:7" x14ac:dyDescent="0.3">
      <c r="A216" s="39">
        <v>209</v>
      </c>
      <c r="B216" s="3" t="s">
        <v>33</v>
      </c>
      <c r="C216" s="5">
        <v>0</v>
      </c>
      <c r="D216" s="5">
        <v>0</v>
      </c>
      <c r="E216" s="2">
        <v>0</v>
      </c>
      <c r="F216" s="86"/>
    </row>
    <row r="217" spans="1:7" ht="56.25" x14ac:dyDescent="0.3">
      <c r="A217" s="39">
        <v>210</v>
      </c>
      <c r="B217" s="1" t="s">
        <v>69</v>
      </c>
      <c r="C217" s="5"/>
      <c r="D217" s="5"/>
      <c r="E217" s="3"/>
      <c r="F217" s="90" t="s">
        <v>129</v>
      </c>
      <c r="G217" s="70"/>
    </row>
    <row r="218" spans="1:7" ht="162" customHeight="1" x14ac:dyDescent="0.3">
      <c r="A218" s="39">
        <v>211</v>
      </c>
      <c r="B218" s="3" t="s">
        <v>33</v>
      </c>
      <c r="C218" s="5">
        <v>3900.2567800000002</v>
      </c>
      <c r="D218" s="5">
        <v>3081.60232</v>
      </c>
      <c r="E218" s="2">
        <f>D218/C218*100</f>
        <v>79.010241987195514</v>
      </c>
      <c r="F218" s="90"/>
      <c r="G218" s="55"/>
    </row>
    <row r="219" spans="1:7" ht="75" x14ac:dyDescent="0.3">
      <c r="A219" s="39">
        <v>212</v>
      </c>
      <c r="B219" s="1" t="s">
        <v>73</v>
      </c>
      <c r="C219" s="5"/>
      <c r="D219" s="5"/>
      <c r="E219" s="3"/>
      <c r="F219" s="86"/>
    </row>
    <row r="220" spans="1:7" x14ac:dyDescent="0.3">
      <c r="A220" s="39">
        <v>213</v>
      </c>
      <c r="B220" s="3" t="s">
        <v>33</v>
      </c>
      <c r="C220" s="5">
        <v>4908.1184000000003</v>
      </c>
      <c r="D220" s="5">
        <v>4908.1184000000003</v>
      </c>
      <c r="E220" s="2">
        <f>D220/C220*100</f>
        <v>100</v>
      </c>
      <c r="F220" s="86"/>
    </row>
    <row r="221" spans="1:7" ht="112.5" x14ac:dyDescent="0.3">
      <c r="A221" s="39">
        <v>214</v>
      </c>
      <c r="B221" s="1" t="s">
        <v>74</v>
      </c>
      <c r="C221" s="5"/>
      <c r="D221" s="5"/>
      <c r="E221" s="3"/>
      <c r="F221" s="90" t="s">
        <v>130</v>
      </c>
      <c r="G221" s="22"/>
    </row>
    <row r="222" spans="1:7" x14ac:dyDescent="0.3">
      <c r="A222" s="39">
        <v>215</v>
      </c>
      <c r="B222" s="3" t="s">
        <v>33</v>
      </c>
      <c r="C222" s="5">
        <v>4285.2311200000004</v>
      </c>
      <c r="D222" s="5">
        <v>4285.2311200000004</v>
      </c>
      <c r="E222" s="2">
        <f>D222/C222*100</f>
        <v>100</v>
      </c>
      <c r="F222" s="90"/>
      <c r="G222" s="71"/>
    </row>
    <row r="223" spans="1:7" ht="93.75" x14ac:dyDescent="0.3">
      <c r="A223" s="39">
        <v>216</v>
      </c>
      <c r="B223" s="1" t="s">
        <v>75</v>
      </c>
      <c r="C223" s="5"/>
      <c r="D223" s="5"/>
      <c r="E223" s="3"/>
      <c r="F223" s="86"/>
      <c r="G223" s="22"/>
    </row>
    <row r="224" spans="1:7" x14ac:dyDescent="0.3">
      <c r="A224" s="39">
        <v>217</v>
      </c>
      <c r="B224" s="3" t="s">
        <v>33</v>
      </c>
      <c r="C224" s="5">
        <v>3791</v>
      </c>
      <c r="D224" s="5">
        <v>3791</v>
      </c>
      <c r="E224" s="2">
        <f>D224/C224*100</f>
        <v>100</v>
      </c>
      <c r="F224" s="86"/>
    </row>
    <row r="225" spans="1:8" ht="93.75" x14ac:dyDescent="0.3">
      <c r="A225" s="39">
        <v>218</v>
      </c>
      <c r="B225" s="18" t="s">
        <v>126</v>
      </c>
      <c r="C225" s="5">
        <f>C226+C227</f>
        <v>4260</v>
      </c>
      <c r="D225" s="5">
        <f>D226+D227</f>
        <v>3690.3833999999997</v>
      </c>
      <c r="E225" s="2">
        <f>D225/C225%</f>
        <v>86.628718309859138</v>
      </c>
      <c r="F225" s="90" t="s">
        <v>151</v>
      </c>
      <c r="H225" s="43"/>
    </row>
    <row r="226" spans="1:8" ht="45.75" customHeight="1" x14ac:dyDescent="0.3">
      <c r="A226" s="39">
        <v>219</v>
      </c>
      <c r="B226" s="17" t="s">
        <v>9</v>
      </c>
      <c r="C226" s="5">
        <v>4217.3999999999996</v>
      </c>
      <c r="D226" s="5">
        <v>3653.4789999999998</v>
      </c>
      <c r="E226" s="2">
        <f>D226/C226%</f>
        <v>86.628704889268263</v>
      </c>
      <c r="F226" s="90"/>
      <c r="G226" s="72"/>
    </row>
    <row r="227" spans="1:8" ht="219" customHeight="1" x14ac:dyDescent="0.3">
      <c r="A227" s="39">
        <v>220</v>
      </c>
      <c r="B227" s="3" t="s">
        <v>33</v>
      </c>
      <c r="C227" s="5">
        <v>42.6</v>
      </c>
      <c r="D227" s="5">
        <v>36.904400000000003</v>
      </c>
      <c r="E227" s="2">
        <f>D227/C227%</f>
        <v>86.630046948356821</v>
      </c>
      <c r="F227" s="90"/>
      <c r="G227" s="72"/>
      <c r="H227" s="73"/>
    </row>
    <row r="228" spans="1:8" ht="35.25" customHeight="1" x14ac:dyDescent="0.3">
      <c r="A228" s="39">
        <v>221</v>
      </c>
      <c r="B228" s="94" t="s">
        <v>106</v>
      </c>
      <c r="C228" s="94"/>
      <c r="D228" s="94"/>
      <c r="E228" s="94"/>
      <c r="F228" s="95"/>
      <c r="G228" s="65"/>
    </row>
    <row r="229" spans="1:8" x14ac:dyDescent="0.3">
      <c r="A229" s="39">
        <v>222</v>
      </c>
      <c r="B229" s="45" t="s">
        <v>24</v>
      </c>
      <c r="C229" s="66">
        <f>C230+C231+C232+C233</f>
        <v>104401.76824</v>
      </c>
      <c r="D229" s="66">
        <f>D230+D231+D232+D233</f>
        <v>104401.75843</v>
      </c>
      <c r="E229" s="41">
        <f>D229/C229*100</f>
        <v>99.999990603607429</v>
      </c>
      <c r="F229" s="86"/>
    </row>
    <row r="230" spans="1:8" x14ac:dyDescent="0.3">
      <c r="A230" s="39">
        <v>223</v>
      </c>
      <c r="B230" s="3" t="s">
        <v>15</v>
      </c>
      <c r="C230" s="6"/>
      <c r="D230" s="6"/>
      <c r="E230" s="1"/>
      <c r="F230" s="86"/>
    </row>
    <row r="231" spans="1:8" x14ac:dyDescent="0.3">
      <c r="A231" s="39">
        <v>224</v>
      </c>
      <c r="B231" s="3" t="s">
        <v>9</v>
      </c>
      <c r="C231" s="6"/>
      <c r="D231" s="6"/>
      <c r="E231" s="1"/>
      <c r="F231" s="86"/>
    </row>
    <row r="232" spans="1:8" x14ac:dyDescent="0.3">
      <c r="A232" s="39">
        <v>225</v>
      </c>
      <c r="B232" s="3" t="s">
        <v>10</v>
      </c>
      <c r="C232" s="6">
        <f>C237</f>
        <v>104401.76824</v>
      </c>
      <c r="D232" s="6">
        <f>D237</f>
        <v>104401.75843</v>
      </c>
      <c r="E232" s="2">
        <f>D232/C232*100</f>
        <v>99.999990603607429</v>
      </c>
      <c r="F232" s="86"/>
    </row>
    <row r="233" spans="1:8" x14ac:dyDescent="0.3">
      <c r="A233" s="39">
        <v>226</v>
      </c>
      <c r="B233" s="3" t="s">
        <v>11</v>
      </c>
      <c r="C233" s="6"/>
      <c r="D233" s="6"/>
      <c r="E233" s="1"/>
      <c r="F233" s="86"/>
    </row>
    <row r="234" spans="1:8" x14ac:dyDescent="0.3">
      <c r="A234" s="39">
        <v>227</v>
      </c>
      <c r="B234" s="45" t="s">
        <v>17</v>
      </c>
      <c r="C234" s="66">
        <f>C240+C242+C244+C246+C248</f>
        <v>104401.76824</v>
      </c>
      <c r="D234" s="66">
        <f>D240+D242+D244+D246+D248</f>
        <v>104401.75843</v>
      </c>
      <c r="E234" s="41">
        <f>D234/C234*100</f>
        <v>99.999990603607429</v>
      </c>
      <c r="F234" s="86"/>
    </row>
    <row r="235" spans="1:8" x14ac:dyDescent="0.3">
      <c r="A235" s="39">
        <v>228</v>
      </c>
      <c r="B235" s="3" t="s">
        <v>15</v>
      </c>
      <c r="C235" s="6"/>
      <c r="D235" s="6"/>
      <c r="E235" s="2"/>
      <c r="F235" s="86"/>
    </row>
    <row r="236" spans="1:8" x14ac:dyDescent="0.3">
      <c r="A236" s="39">
        <v>229</v>
      </c>
      <c r="B236" s="3" t="s">
        <v>9</v>
      </c>
      <c r="C236" s="6"/>
      <c r="D236" s="6"/>
      <c r="E236" s="2"/>
      <c r="F236" s="86"/>
    </row>
    <row r="237" spans="1:8" x14ac:dyDescent="0.3">
      <c r="A237" s="39">
        <v>230</v>
      </c>
      <c r="B237" s="3" t="s">
        <v>10</v>
      </c>
      <c r="C237" s="6">
        <f>C240+C242+C244+C246+C248</f>
        <v>104401.76824</v>
      </c>
      <c r="D237" s="6">
        <f>D240+D242+D244+D246+D248</f>
        <v>104401.75843</v>
      </c>
      <c r="E237" s="2">
        <f>D237/C237*100</f>
        <v>99.999990603607429</v>
      </c>
      <c r="F237" s="86"/>
    </row>
    <row r="238" spans="1:8" x14ac:dyDescent="0.3">
      <c r="A238" s="39">
        <v>231</v>
      </c>
      <c r="B238" s="3" t="s">
        <v>11</v>
      </c>
      <c r="C238" s="6"/>
      <c r="D238" s="6"/>
      <c r="E238" s="2"/>
      <c r="F238" s="86"/>
    </row>
    <row r="239" spans="1:8" ht="116.25" customHeight="1" x14ac:dyDescent="0.3">
      <c r="A239" s="39">
        <v>232</v>
      </c>
      <c r="B239" s="1" t="s">
        <v>63</v>
      </c>
      <c r="C239" s="5"/>
      <c r="D239" s="5"/>
      <c r="E239" s="3"/>
      <c r="F239" s="86" t="s">
        <v>131</v>
      </c>
      <c r="G239" s="30"/>
    </row>
    <row r="240" spans="1:8" x14ac:dyDescent="0.3">
      <c r="A240" s="39">
        <v>233</v>
      </c>
      <c r="B240" s="1" t="s">
        <v>33</v>
      </c>
      <c r="C240" s="5">
        <v>48.81</v>
      </c>
      <c r="D240" s="5">
        <v>48.801499999999997</v>
      </c>
      <c r="E240" s="2">
        <f>D240/C240*100</f>
        <v>99.982585535750857</v>
      </c>
      <c r="F240" s="86"/>
    </row>
    <row r="241" spans="1:7" ht="93.75" x14ac:dyDescent="0.3">
      <c r="A241" s="39">
        <v>234</v>
      </c>
      <c r="B241" s="1" t="s">
        <v>64</v>
      </c>
      <c r="C241" s="5"/>
      <c r="D241" s="5"/>
      <c r="E241" s="3"/>
      <c r="F241" s="86" t="s">
        <v>76</v>
      </c>
    </row>
    <row r="242" spans="1:7" x14ac:dyDescent="0.3">
      <c r="A242" s="39">
        <v>235</v>
      </c>
      <c r="B242" s="1" t="s">
        <v>33</v>
      </c>
      <c r="C242" s="5">
        <v>102500</v>
      </c>
      <c r="D242" s="5">
        <v>102499.99868999999</v>
      </c>
      <c r="E242" s="2">
        <f>D242/C242*100</f>
        <v>99.999998721951215</v>
      </c>
      <c r="F242" s="86"/>
    </row>
    <row r="243" spans="1:7" ht="56.25" x14ac:dyDescent="0.3">
      <c r="A243" s="39">
        <v>236</v>
      </c>
      <c r="B243" s="1" t="s">
        <v>65</v>
      </c>
      <c r="C243" s="5"/>
      <c r="D243" s="5"/>
      <c r="E243" s="2"/>
      <c r="F243" s="90" t="s">
        <v>132</v>
      </c>
      <c r="G243" s="14"/>
    </row>
    <row r="244" spans="1:7" ht="171" customHeight="1" x14ac:dyDescent="0.3">
      <c r="A244" s="39">
        <v>237</v>
      </c>
      <c r="B244" s="1" t="s">
        <v>33</v>
      </c>
      <c r="C244" s="5">
        <v>1424.1969999999999</v>
      </c>
      <c r="D244" s="5">
        <v>1424.1969999999999</v>
      </c>
      <c r="E244" s="2">
        <f t="shared" ref="E244:E246" si="7">D244/C244*100</f>
        <v>100</v>
      </c>
      <c r="F244" s="102"/>
    </row>
    <row r="245" spans="1:7" ht="70.5" customHeight="1" x14ac:dyDescent="0.3">
      <c r="A245" s="39">
        <v>238</v>
      </c>
      <c r="B245" s="1" t="s">
        <v>66</v>
      </c>
      <c r="C245" s="5"/>
      <c r="D245" s="5"/>
      <c r="E245" s="2"/>
      <c r="F245" s="90" t="s">
        <v>133</v>
      </c>
      <c r="G245" s="74"/>
    </row>
    <row r="246" spans="1:7" ht="28.5" customHeight="1" x14ac:dyDescent="0.3">
      <c r="A246" s="39">
        <v>239</v>
      </c>
      <c r="B246" s="1" t="s">
        <v>33</v>
      </c>
      <c r="C246" s="5">
        <v>100</v>
      </c>
      <c r="D246" s="5">
        <v>100</v>
      </c>
      <c r="E246" s="2">
        <f t="shared" si="7"/>
        <v>100</v>
      </c>
      <c r="F246" s="102"/>
    </row>
    <row r="247" spans="1:7" ht="63" customHeight="1" x14ac:dyDescent="0.3">
      <c r="A247" s="39">
        <v>240</v>
      </c>
      <c r="B247" s="1" t="s">
        <v>67</v>
      </c>
      <c r="C247" s="5"/>
      <c r="D247" s="5"/>
      <c r="E247" s="2"/>
      <c r="F247" s="86" t="s">
        <v>167</v>
      </c>
      <c r="G247" s="75"/>
    </row>
    <row r="248" spans="1:7" ht="56.25" x14ac:dyDescent="0.3">
      <c r="A248" s="39">
        <v>241</v>
      </c>
      <c r="B248" s="1" t="s">
        <v>33</v>
      </c>
      <c r="C248" s="5">
        <v>328.76123999999999</v>
      </c>
      <c r="D248" s="5">
        <v>328.76123999999999</v>
      </c>
      <c r="E248" s="2">
        <f>D248/C248*100</f>
        <v>100</v>
      </c>
      <c r="F248" s="86" t="s">
        <v>134</v>
      </c>
      <c r="G248" s="53"/>
    </row>
    <row r="249" spans="1:7" ht="36" customHeight="1" x14ac:dyDescent="0.3">
      <c r="A249" s="39">
        <v>242</v>
      </c>
      <c r="B249" s="96" t="s">
        <v>77</v>
      </c>
      <c r="C249" s="96"/>
      <c r="D249" s="96"/>
      <c r="E249" s="96"/>
      <c r="F249" s="97"/>
      <c r="G249" s="47"/>
    </row>
    <row r="250" spans="1:7" x14ac:dyDescent="0.3">
      <c r="A250" s="39">
        <v>243</v>
      </c>
      <c r="B250" s="45" t="s">
        <v>25</v>
      </c>
      <c r="C250" s="40">
        <f>C251+C252+C253+C254</f>
        <v>254641.74160000001</v>
      </c>
      <c r="D250" s="40">
        <f>D251+D252+D253+D254</f>
        <v>250276.05593000003</v>
      </c>
      <c r="E250" s="41">
        <f>D250/C250*100</f>
        <v>98.285557724130811</v>
      </c>
      <c r="F250" s="86"/>
    </row>
    <row r="251" spans="1:7" x14ac:dyDescent="0.3">
      <c r="A251" s="39">
        <v>244</v>
      </c>
      <c r="B251" s="3" t="s">
        <v>15</v>
      </c>
      <c r="C251" s="5">
        <f>C263+C269</f>
        <v>30733.100000000002</v>
      </c>
      <c r="D251" s="5">
        <f>D263+D269</f>
        <v>29621.614540000002</v>
      </c>
      <c r="E251" s="2">
        <f>D251/C251*100</f>
        <v>96.383425492384433</v>
      </c>
      <c r="F251" s="86"/>
    </row>
    <row r="252" spans="1:7" x14ac:dyDescent="0.3">
      <c r="A252" s="39">
        <v>245</v>
      </c>
      <c r="B252" s="3" t="s">
        <v>9</v>
      </c>
      <c r="C252" s="5">
        <f>C261+C265+C267+C273</f>
        <v>171830.3</v>
      </c>
      <c r="D252" s="5">
        <f>D261+D265+D267+D273</f>
        <v>168581.47938</v>
      </c>
      <c r="E252" s="2">
        <f>D252/C252*100</f>
        <v>98.109285370508005</v>
      </c>
      <c r="F252" s="86"/>
    </row>
    <row r="253" spans="1:7" x14ac:dyDescent="0.3">
      <c r="A253" s="39">
        <v>246</v>
      </c>
      <c r="B253" s="3" t="s">
        <v>10</v>
      </c>
      <c r="C253" s="5">
        <f>C271+C275+C277+C279+C281+C283</f>
        <v>52078.3416</v>
      </c>
      <c r="D253" s="5">
        <f>D271+D275+D277+D279+D281+D283</f>
        <v>52072.962010000003</v>
      </c>
      <c r="E253" s="2">
        <f>D253/C253*100</f>
        <v>99.989670197178484</v>
      </c>
      <c r="F253" s="86"/>
    </row>
    <row r="254" spans="1:7" x14ac:dyDescent="0.3">
      <c r="A254" s="39">
        <v>247</v>
      </c>
      <c r="B254" s="3" t="s">
        <v>11</v>
      </c>
      <c r="C254" s="5"/>
      <c r="D254" s="5"/>
      <c r="E254" s="3"/>
      <c r="F254" s="86"/>
    </row>
    <row r="255" spans="1:7" x14ac:dyDescent="0.3">
      <c r="A255" s="39">
        <v>248</v>
      </c>
      <c r="B255" s="45" t="s">
        <v>17</v>
      </c>
      <c r="C255" s="40">
        <f>C261+C263+C265+C267+C269+C271+C273+C275+C277+C279+C281+C283</f>
        <v>254641.74160000001</v>
      </c>
      <c r="D255" s="40">
        <f>D261+D263+D265+D267+D269+D271+D273+D275+D277+D279+D281+D283</f>
        <v>250276.05593000006</v>
      </c>
      <c r="E255" s="41">
        <f>D255/C255*100</f>
        <v>98.285557724130825</v>
      </c>
      <c r="F255" s="86"/>
    </row>
    <row r="256" spans="1:7" x14ac:dyDescent="0.3">
      <c r="A256" s="39">
        <v>249</v>
      </c>
      <c r="B256" s="3" t="s">
        <v>15</v>
      </c>
      <c r="C256" s="5">
        <f>C263+C269</f>
        <v>30733.100000000002</v>
      </c>
      <c r="D256" s="5">
        <f>D263+D269</f>
        <v>29621.614540000002</v>
      </c>
      <c r="E256" s="2">
        <f>D256/C256*100</f>
        <v>96.383425492384433</v>
      </c>
      <c r="F256" s="86"/>
    </row>
    <row r="257" spans="1:7" x14ac:dyDescent="0.3">
      <c r="A257" s="39">
        <v>250</v>
      </c>
      <c r="B257" s="3" t="s">
        <v>9</v>
      </c>
      <c r="C257" s="5">
        <f>C261+C265+C267+C273</f>
        <v>171830.3</v>
      </c>
      <c r="D257" s="5">
        <f>D261+D265+D267+D273</f>
        <v>168581.47938</v>
      </c>
      <c r="E257" s="2">
        <f>D257/C257*100</f>
        <v>98.109285370508005</v>
      </c>
      <c r="F257" s="86"/>
    </row>
    <row r="258" spans="1:7" x14ac:dyDescent="0.3">
      <c r="A258" s="39">
        <v>251</v>
      </c>
      <c r="B258" s="3" t="s">
        <v>10</v>
      </c>
      <c r="C258" s="5">
        <f>C271+C275+C277+C279+C281+C283</f>
        <v>52078.3416</v>
      </c>
      <c r="D258" s="5">
        <f>D271+D275+D277+D279+D281+D283</f>
        <v>52072.962010000003</v>
      </c>
      <c r="E258" s="2">
        <f>D258/C258*100</f>
        <v>99.989670197178484</v>
      </c>
      <c r="F258" s="86"/>
    </row>
    <row r="259" spans="1:7" x14ac:dyDescent="0.3">
      <c r="A259" s="39">
        <v>252</v>
      </c>
      <c r="B259" s="3" t="s">
        <v>11</v>
      </c>
      <c r="C259" s="5"/>
      <c r="D259" s="5"/>
      <c r="E259" s="2"/>
      <c r="F259" s="86"/>
    </row>
    <row r="260" spans="1:7" ht="131.25" x14ac:dyDescent="0.3">
      <c r="A260" s="39">
        <v>253</v>
      </c>
      <c r="B260" s="1" t="s">
        <v>78</v>
      </c>
      <c r="C260" s="5"/>
      <c r="D260" s="5"/>
      <c r="E260" s="2"/>
      <c r="F260" s="86"/>
      <c r="G260" s="76"/>
    </row>
    <row r="261" spans="1:7" x14ac:dyDescent="0.3">
      <c r="A261" s="39">
        <v>254</v>
      </c>
      <c r="B261" s="1" t="s">
        <v>62</v>
      </c>
      <c r="C261" s="5">
        <v>124958</v>
      </c>
      <c r="D261" s="5">
        <v>121853.28236</v>
      </c>
      <c r="E261" s="2">
        <f>D261/C261*100</f>
        <v>97.515391059395952</v>
      </c>
      <c r="F261" s="86" t="s">
        <v>135</v>
      </c>
      <c r="G261" s="76"/>
    </row>
    <row r="262" spans="1:7" ht="131.25" x14ac:dyDescent="0.3">
      <c r="A262" s="39">
        <v>255</v>
      </c>
      <c r="B262" s="1" t="s">
        <v>79</v>
      </c>
      <c r="C262" s="5"/>
      <c r="D262" s="5"/>
      <c r="E262" s="3"/>
      <c r="F262" s="90" t="s">
        <v>136</v>
      </c>
      <c r="G262" s="14"/>
    </row>
    <row r="263" spans="1:7" x14ac:dyDescent="0.3">
      <c r="A263" s="39">
        <v>256</v>
      </c>
      <c r="B263" s="1" t="s">
        <v>80</v>
      </c>
      <c r="C263" s="5">
        <v>30598.9</v>
      </c>
      <c r="D263" s="5">
        <v>29487.414540000002</v>
      </c>
      <c r="E263" s="2">
        <f>D263/C263*100</f>
        <v>96.367563997398591</v>
      </c>
      <c r="F263" s="90"/>
      <c r="G263" s="77"/>
    </row>
    <row r="264" spans="1:7" ht="150" x14ac:dyDescent="0.3">
      <c r="A264" s="39">
        <v>257</v>
      </c>
      <c r="B264" s="1" t="s">
        <v>81</v>
      </c>
      <c r="C264" s="5"/>
      <c r="D264" s="5"/>
      <c r="E264" s="3"/>
      <c r="F264" s="86"/>
    </row>
    <row r="265" spans="1:7" x14ac:dyDescent="0.3">
      <c r="A265" s="39">
        <v>258</v>
      </c>
      <c r="B265" s="1" t="s">
        <v>9</v>
      </c>
      <c r="C265" s="5">
        <v>158</v>
      </c>
      <c r="D265" s="5">
        <v>158</v>
      </c>
      <c r="E265" s="2">
        <f>D265/C265*100</f>
        <v>100</v>
      </c>
      <c r="F265" s="86"/>
    </row>
    <row r="266" spans="1:7" ht="112.5" x14ac:dyDescent="0.3">
      <c r="A266" s="39">
        <v>259</v>
      </c>
      <c r="B266" s="1" t="s">
        <v>82</v>
      </c>
      <c r="C266" s="5"/>
      <c r="D266" s="5"/>
      <c r="E266" s="3"/>
      <c r="F266" s="86"/>
    </row>
    <row r="267" spans="1:7" x14ac:dyDescent="0.3">
      <c r="A267" s="39">
        <v>260</v>
      </c>
      <c r="B267" s="1" t="s">
        <v>62</v>
      </c>
      <c r="C267" s="5">
        <v>46714</v>
      </c>
      <c r="D267" s="5">
        <v>46569.921979999999</v>
      </c>
      <c r="E267" s="2">
        <f>D267/C267*100</f>
        <v>99.691574217579316</v>
      </c>
      <c r="F267" s="86"/>
    </row>
    <row r="268" spans="1:7" ht="168.75" x14ac:dyDescent="0.3">
      <c r="A268" s="39">
        <v>261</v>
      </c>
      <c r="B268" s="1" t="s">
        <v>83</v>
      </c>
      <c r="C268" s="5"/>
      <c r="D268" s="5"/>
      <c r="E268" s="3"/>
      <c r="F268" s="86"/>
    </row>
    <row r="269" spans="1:7" x14ac:dyDescent="0.3">
      <c r="A269" s="39">
        <v>262</v>
      </c>
      <c r="B269" s="1" t="s">
        <v>8</v>
      </c>
      <c r="C269" s="5">
        <v>134.19999999999999</v>
      </c>
      <c r="D269" s="5">
        <v>134.19999999999999</v>
      </c>
      <c r="E269" s="2">
        <f>D269/C269*100</f>
        <v>100</v>
      </c>
      <c r="F269" s="86"/>
    </row>
    <row r="270" spans="1:7" ht="75" x14ac:dyDescent="0.3">
      <c r="A270" s="39">
        <v>263</v>
      </c>
      <c r="B270" s="1" t="s">
        <v>84</v>
      </c>
      <c r="C270" s="5"/>
      <c r="D270" s="5"/>
      <c r="E270" s="3"/>
      <c r="F270" s="86"/>
    </row>
    <row r="271" spans="1:7" x14ac:dyDescent="0.3">
      <c r="A271" s="39">
        <v>264</v>
      </c>
      <c r="B271" s="1" t="s">
        <v>33</v>
      </c>
      <c r="C271" s="5">
        <v>0</v>
      </c>
      <c r="D271" s="5">
        <v>0</v>
      </c>
      <c r="E271" s="2">
        <v>0</v>
      </c>
      <c r="F271" s="86"/>
    </row>
    <row r="272" spans="1:7" ht="225" x14ac:dyDescent="0.3">
      <c r="A272" s="39">
        <v>265</v>
      </c>
      <c r="B272" s="1" t="s">
        <v>85</v>
      </c>
      <c r="C272" s="5"/>
      <c r="D272" s="5"/>
      <c r="E272" s="3"/>
      <c r="F272" s="86"/>
    </row>
    <row r="273" spans="1:7" ht="45.75" customHeight="1" x14ac:dyDescent="0.3">
      <c r="A273" s="39">
        <v>266</v>
      </c>
      <c r="B273" s="1" t="s">
        <v>9</v>
      </c>
      <c r="C273" s="5">
        <v>0.3</v>
      </c>
      <c r="D273" s="5">
        <v>0.27504000000000001</v>
      </c>
      <c r="E273" s="2">
        <f>D273/C273*100</f>
        <v>91.68</v>
      </c>
      <c r="F273" s="86" t="s">
        <v>137</v>
      </c>
      <c r="G273" s="74"/>
    </row>
    <row r="274" spans="1:7" ht="56.25" x14ac:dyDescent="0.3">
      <c r="A274" s="39">
        <v>267</v>
      </c>
      <c r="B274" s="1" t="s">
        <v>86</v>
      </c>
      <c r="C274" s="5"/>
      <c r="D274" s="5"/>
      <c r="E274" s="3"/>
      <c r="F274" s="90" t="s">
        <v>138</v>
      </c>
      <c r="G274" s="14"/>
    </row>
    <row r="275" spans="1:7" ht="222.75" customHeight="1" x14ac:dyDescent="0.3">
      <c r="A275" s="39">
        <v>268</v>
      </c>
      <c r="B275" s="1" t="s">
        <v>33</v>
      </c>
      <c r="C275" s="5">
        <v>1670.13</v>
      </c>
      <c r="D275" s="5">
        <v>1670.13</v>
      </c>
      <c r="E275" s="2">
        <f>D275/C275*100</f>
        <v>100</v>
      </c>
      <c r="F275" s="90"/>
      <c r="G275" s="72"/>
    </row>
    <row r="276" spans="1:7" ht="56.25" x14ac:dyDescent="0.3">
      <c r="A276" s="39">
        <v>269</v>
      </c>
      <c r="B276" s="1" t="s">
        <v>141</v>
      </c>
      <c r="C276" s="5"/>
      <c r="D276" s="5"/>
      <c r="E276" s="2"/>
      <c r="F276" s="90" t="s">
        <v>139</v>
      </c>
      <c r="G276" s="14"/>
    </row>
    <row r="277" spans="1:7" ht="45.75" customHeight="1" x14ac:dyDescent="0.3">
      <c r="A277" s="39">
        <v>270</v>
      </c>
      <c r="B277" s="1" t="s">
        <v>33</v>
      </c>
      <c r="C277" s="5">
        <v>673</v>
      </c>
      <c r="D277" s="5">
        <v>673</v>
      </c>
      <c r="E277" s="2">
        <f t="shared" ref="E277:E281" si="8">D277/C277*100</f>
        <v>100</v>
      </c>
      <c r="F277" s="90"/>
      <c r="G277" s="77"/>
    </row>
    <row r="278" spans="1:7" ht="37.5" x14ac:dyDescent="0.3">
      <c r="A278" s="39">
        <v>271</v>
      </c>
      <c r="B278" s="1" t="s">
        <v>140</v>
      </c>
      <c r="C278" s="5"/>
      <c r="D278" s="5"/>
      <c r="E278" s="2"/>
      <c r="F278" s="90" t="s">
        <v>168</v>
      </c>
      <c r="G278" s="48"/>
    </row>
    <row r="279" spans="1:7" x14ac:dyDescent="0.3">
      <c r="A279" s="39">
        <v>272</v>
      </c>
      <c r="B279" s="1" t="s">
        <v>33</v>
      </c>
      <c r="C279" s="5">
        <v>5935.2115999999996</v>
      </c>
      <c r="D279" s="5">
        <v>5929.8320100000001</v>
      </c>
      <c r="E279" s="2">
        <f t="shared" si="8"/>
        <v>99.909361445512744</v>
      </c>
      <c r="F279" s="90"/>
      <c r="G279" s="78"/>
    </row>
    <row r="280" spans="1:7" ht="168.75" x14ac:dyDescent="0.3">
      <c r="A280" s="39">
        <v>273</v>
      </c>
      <c r="B280" s="1" t="s">
        <v>87</v>
      </c>
      <c r="C280" s="5"/>
      <c r="D280" s="5"/>
      <c r="E280" s="2"/>
      <c r="F280" s="90" t="s">
        <v>142</v>
      </c>
    </row>
    <row r="281" spans="1:7" x14ac:dyDescent="0.3">
      <c r="A281" s="39">
        <v>274</v>
      </c>
      <c r="B281" s="1" t="s">
        <v>33</v>
      </c>
      <c r="C281" s="5">
        <v>43800</v>
      </c>
      <c r="D281" s="5">
        <v>43800</v>
      </c>
      <c r="E281" s="2">
        <f t="shared" si="8"/>
        <v>100</v>
      </c>
      <c r="F281" s="90"/>
      <c r="G281" s="72"/>
    </row>
    <row r="282" spans="1:7" ht="56.25" x14ac:dyDescent="0.3">
      <c r="A282" s="39">
        <v>275</v>
      </c>
      <c r="B282" s="1" t="s">
        <v>88</v>
      </c>
      <c r="C282" s="5"/>
      <c r="D282" s="5"/>
      <c r="E282" s="2"/>
      <c r="F282" s="86"/>
    </row>
    <row r="283" spans="1:7" x14ac:dyDescent="0.3">
      <c r="A283" s="39">
        <v>276</v>
      </c>
      <c r="B283" s="1" t="s">
        <v>33</v>
      </c>
      <c r="C283" s="5">
        <v>0</v>
      </c>
      <c r="D283" s="5">
        <v>0</v>
      </c>
      <c r="E283" s="2">
        <v>0</v>
      </c>
      <c r="F283" s="86"/>
    </row>
    <row r="284" spans="1:7" ht="42" customHeight="1" x14ac:dyDescent="0.3">
      <c r="A284" s="39">
        <v>277</v>
      </c>
      <c r="B284" s="94" t="s">
        <v>102</v>
      </c>
      <c r="C284" s="94"/>
      <c r="D284" s="94"/>
      <c r="E284" s="94"/>
      <c r="F284" s="95"/>
      <c r="G284" s="65"/>
    </row>
    <row r="285" spans="1:7" x14ac:dyDescent="0.3">
      <c r="A285" s="39">
        <v>278</v>
      </c>
      <c r="B285" s="45" t="s">
        <v>26</v>
      </c>
      <c r="C285" s="40">
        <f>C286+C287+C288+C289</f>
        <v>3336.26</v>
      </c>
      <c r="D285" s="40">
        <f>D286+D287+D288+D289</f>
        <v>3336.26</v>
      </c>
      <c r="E285" s="2">
        <f>D285/C285*100</f>
        <v>100</v>
      </c>
      <c r="F285" s="86"/>
    </row>
    <row r="286" spans="1:7" x14ac:dyDescent="0.3">
      <c r="A286" s="39">
        <v>279</v>
      </c>
      <c r="B286" s="3" t="s">
        <v>15</v>
      </c>
      <c r="C286" s="5">
        <f t="shared" ref="C286:D288" si="9">C291</f>
        <v>0</v>
      </c>
      <c r="D286" s="5">
        <f t="shared" si="9"/>
        <v>0</v>
      </c>
      <c r="E286" s="2">
        <v>0</v>
      </c>
      <c r="F286" s="86"/>
    </row>
    <row r="287" spans="1:7" x14ac:dyDescent="0.3">
      <c r="A287" s="39">
        <v>280</v>
      </c>
      <c r="B287" s="3" t="s">
        <v>9</v>
      </c>
      <c r="C287" s="5">
        <f t="shared" si="9"/>
        <v>1967</v>
      </c>
      <c r="D287" s="5">
        <f t="shared" si="9"/>
        <v>1967</v>
      </c>
      <c r="E287" s="2">
        <f>D287/C287*100</f>
        <v>100</v>
      </c>
      <c r="F287" s="86"/>
    </row>
    <row r="288" spans="1:7" x14ac:dyDescent="0.3">
      <c r="A288" s="39">
        <v>281</v>
      </c>
      <c r="B288" s="3" t="s">
        <v>10</v>
      </c>
      <c r="C288" s="5">
        <f t="shared" si="9"/>
        <v>1369.26</v>
      </c>
      <c r="D288" s="5">
        <f t="shared" si="9"/>
        <v>1369.26</v>
      </c>
      <c r="E288" s="2">
        <f>D288/C288*100</f>
        <v>100</v>
      </c>
      <c r="F288" s="86"/>
    </row>
    <row r="289" spans="1:8" x14ac:dyDescent="0.3">
      <c r="A289" s="39">
        <v>282</v>
      </c>
      <c r="B289" s="3" t="s">
        <v>11</v>
      </c>
      <c r="C289" s="5"/>
      <c r="D289" s="5"/>
      <c r="E289" s="3"/>
      <c r="F289" s="86"/>
    </row>
    <row r="290" spans="1:8" x14ac:dyDescent="0.3">
      <c r="A290" s="39">
        <v>283</v>
      </c>
      <c r="B290" s="45" t="s">
        <v>17</v>
      </c>
      <c r="C290" s="40">
        <f>C291++C292+C293+C294</f>
        <v>3336.26</v>
      </c>
      <c r="D290" s="40">
        <f>D291++D292+D293+D294</f>
        <v>3336.26</v>
      </c>
      <c r="E290" s="41">
        <f>D290/C290*100</f>
        <v>100</v>
      </c>
      <c r="F290" s="86"/>
    </row>
    <row r="291" spans="1:8" x14ac:dyDescent="0.3">
      <c r="A291" s="39">
        <v>284</v>
      </c>
      <c r="B291" s="3" t="s">
        <v>15</v>
      </c>
      <c r="C291" s="5">
        <f t="shared" ref="C291:D293" si="10">C296</f>
        <v>0</v>
      </c>
      <c r="D291" s="5">
        <f t="shared" si="10"/>
        <v>0</v>
      </c>
      <c r="E291" s="2">
        <v>0</v>
      </c>
      <c r="F291" s="86"/>
    </row>
    <row r="292" spans="1:8" x14ac:dyDescent="0.3">
      <c r="A292" s="39">
        <v>285</v>
      </c>
      <c r="B292" s="3" t="s">
        <v>9</v>
      </c>
      <c r="C292" s="5">
        <f t="shared" si="10"/>
        <v>1967</v>
      </c>
      <c r="D292" s="5">
        <f t="shared" si="10"/>
        <v>1967</v>
      </c>
      <c r="E292" s="2">
        <f>D292/C292*100</f>
        <v>100</v>
      </c>
      <c r="F292" s="86"/>
    </row>
    <row r="293" spans="1:8" x14ac:dyDescent="0.3">
      <c r="A293" s="39">
        <v>286</v>
      </c>
      <c r="B293" s="3" t="s">
        <v>10</v>
      </c>
      <c r="C293" s="5">
        <f t="shared" si="10"/>
        <v>1369.26</v>
      </c>
      <c r="D293" s="5">
        <f t="shared" si="10"/>
        <v>1369.26</v>
      </c>
      <c r="E293" s="2">
        <f>D293/C293*100</f>
        <v>100</v>
      </c>
      <c r="F293" s="86"/>
    </row>
    <row r="294" spans="1:8" x14ac:dyDescent="0.3">
      <c r="A294" s="39">
        <v>287</v>
      </c>
      <c r="B294" s="3" t="s">
        <v>11</v>
      </c>
      <c r="C294" s="5"/>
      <c r="D294" s="5"/>
      <c r="E294" s="3"/>
      <c r="F294" s="86"/>
    </row>
    <row r="295" spans="1:8" ht="177" customHeight="1" x14ac:dyDescent="0.3">
      <c r="A295" s="39">
        <v>288</v>
      </c>
      <c r="B295" s="1" t="s">
        <v>89</v>
      </c>
      <c r="C295" s="5">
        <f>C296+C297+C298</f>
        <v>3336.26</v>
      </c>
      <c r="D295" s="5">
        <f>D296+D297+D298</f>
        <v>3336.26</v>
      </c>
      <c r="E295" s="2">
        <f>D295/C295*100</f>
        <v>100</v>
      </c>
      <c r="F295" s="86" t="s">
        <v>149</v>
      </c>
    </row>
    <row r="296" spans="1:8" x14ac:dyDescent="0.3">
      <c r="A296" s="39">
        <v>289</v>
      </c>
      <c r="B296" s="1" t="s">
        <v>8</v>
      </c>
      <c r="C296" s="5">
        <v>0</v>
      </c>
      <c r="D296" s="5">
        <v>0</v>
      </c>
      <c r="E296" s="2">
        <v>0</v>
      </c>
      <c r="F296" s="86"/>
      <c r="H296" s="43"/>
    </row>
    <row r="297" spans="1:8" x14ac:dyDescent="0.3">
      <c r="A297" s="39">
        <v>290</v>
      </c>
      <c r="B297" s="3" t="s">
        <v>9</v>
      </c>
      <c r="C297" s="5">
        <v>1967</v>
      </c>
      <c r="D297" s="5">
        <v>1967</v>
      </c>
      <c r="E297" s="2">
        <f>D297/C297*100</f>
        <v>100</v>
      </c>
      <c r="F297" s="86"/>
      <c r="H297" s="43"/>
    </row>
    <row r="298" spans="1:8" x14ac:dyDescent="0.3">
      <c r="A298" s="39">
        <v>291</v>
      </c>
      <c r="B298" s="3" t="s">
        <v>10</v>
      </c>
      <c r="C298" s="5">
        <v>1369.26</v>
      </c>
      <c r="D298" s="5">
        <v>1369.26</v>
      </c>
      <c r="E298" s="2">
        <f>D298/C298*100</f>
        <v>100</v>
      </c>
      <c r="F298" s="86"/>
    </row>
    <row r="299" spans="1:8" ht="44.25" customHeight="1" x14ac:dyDescent="0.3">
      <c r="A299" s="39">
        <v>292</v>
      </c>
      <c r="B299" s="94" t="s">
        <v>105</v>
      </c>
      <c r="C299" s="94"/>
      <c r="D299" s="94"/>
      <c r="E299" s="94"/>
      <c r="F299" s="95"/>
      <c r="G299" s="65"/>
    </row>
    <row r="300" spans="1:8" x14ac:dyDescent="0.3">
      <c r="A300" s="39">
        <v>293</v>
      </c>
      <c r="B300" s="45" t="s">
        <v>27</v>
      </c>
      <c r="C300" s="66">
        <f>C301+C302+C303+C304</f>
        <v>60</v>
      </c>
      <c r="D300" s="66">
        <f>D301+D302+D303+D304</f>
        <v>55.719769999999997</v>
      </c>
      <c r="E300" s="41">
        <f>D300/C300*100</f>
        <v>92.866283333333328</v>
      </c>
      <c r="F300" s="87"/>
      <c r="G300" s="54"/>
    </row>
    <row r="301" spans="1:8" x14ac:dyDescent="0.3">
      <c r="A301" s="39">
        <v>294</v>
      </c>
      <c r="B301" s="3" t="s">
        <v>15</v>
      </c>
      <c r="C301" s="66"/>
      <c r="D301" s="66"/>
      <c r="E301" s="4"/>
      <c r="F301" s="87"/>
      <c r="G301" s="54"/>
    </row>
    <row r="302" spans="1:8" x14ac:dyDescent="0.3">
      <c r="A302" s="39">
        <v>295</v>
      </c>
      <c r="B302" s="3" t="s">
        <v>9</v>
      </c>
      <c r="C302" s="66"/>
      <c r="D302" s="66"/>
      <c r="E302" s="4"/>
      <c r="F302" s="87"/>
      <c r="G302" s="54"/>
    </row>
    <row r="303" spans="1:8" x14ac:dyDescent="0.3">
      <c r="A303" s="39">
        <v>296</v>
      </c>
      <c r="B303" s="3" t="s">
        <v>10</v>
      </c>
      <c r="C303" s="6">
        <f>C308</f>
        <v>60</v>
      </c>
      <c r="D303" s="6">
        <f>D308</f>
        <v>55.719769999999997</v>
      </c>
      <c r="E303" s="2">
        <f>D303/C303*100</f>
        <v>92.866283333333328</v>
      </c>
      <c r="F303" s="87"/>
      <c r="G303" s="54"/>
    </row>
    <row r="304" spans="1:8" x14ac:dyDescent="0.3">
      <c r="A304" s="39">
        <v>297</v>
      </c>
      <c r="B304" s="3" t="s">
        <v>11</v>
      </c>
      <c r="C304" s="66"/>
      <c r="D304" s="66"/>
      <c r="E304" s="4"/>
      <c r="F304" s="87"/>
      <c r="G304" s="54"/>
    </row>
    <row r="305" spans="1:7" x14ac:dyDescent="0.3">
      <c r="A305" s="39">
        <v>298</v>
      </c>
      <c r="B305" s="45" t="s">
        <v>17</v>
      </c>
      <c r="C305" s="66">
        <f>C311</f>
        <v>60</v>
      </c>
      <c r="D305" s="66">
        <f>D311</f>
        <v>55.719769999999997</v>
      </c>
      <c r="E305" s="41">
        <f>D305/C305*100</f>
        <v>92.866283333333328</v>
      </c>
      <c r="F305" s="87"/>
      <c r="G305" s="54"/>
    </row>
    <row r="306" spans="1:7" x14ac:dyDescent="0.3">
      <c r="A306" s="39">
        <v>299</v>
      </c>
      <c r="B306" s="3" t="s">
        <v>15</v>
      </c>
      <c r="C306" s="66"/>
      <c r="D306" s="66"/>
      <c r="E306" s="4"/>
      <c r="F306" s="87"/>
      <c r="G306" s="54"/>
    </row>
    <row r="307" spans="1:7" x14ac:dyDescent="0.3">
      <c r="A307" s="39">
        <v>300</v>
      </c>
      <c r="B307" s="3" t="s">
        <v>9</v>
      </c>
      <c r="C307" s="66"/>
      <c r="D307" s="66"/>
      <c r="E307" s="4"/>
      <c r="F307" s="87"/>
      <c r="G307" s="54"/>
    </row>
    <row r="308" spans="1:7" x14ac:dyDescent="0.3">
      <c r="A308" s="39">
        <v>301</v>
      </c>
      <c r="B308" s="3" t="s">
        <v>10</v>
      </c>
      <c r="C308" s="6">
        <f>C311</f>
        <v>60</v>
      </c>
      <c r="D308" s="6">
        <f>D311</f>
        <v>55.719769999999997</v>
      </c>
      <c r="E308" s="2">
        <f>D308/C308*100</f>
        <v>92.866283333333328</v>
      </c>
      <c r="F308" s="87"/>
      <c r="G308" s="54"/>
    </row>
    <row r="309" spans="1:7" x14ac:dyDescent="0.3">
      <c r="A309" s="39">
        <v>302</v>
      </c>
      <c r="B309" s="3" t="s">
        <v>11</v>
      </c>
      <c r="C309" s="66"/>
      <c r="D309" s="66"/>
      <c r="E309" s="4"/>
      <c r="F309" s="87"/>
      <c r="G309" s="54"/>
    </row>
    <row r="310" spans="1:7" ht="198.75" customHeight="1" x14ac:dyDescent="0.3">
      <c r="A310" s="39">
        <v>303</v>
      </c>
      <c r="B310" s="1" t="s">
        <v>90</v>
      </c>
      <c r="C310" s="5"/>
      <c r="D310" s="5"/>
      <c r="E310" s="3"/>
      <c r="F310" s="90" t="s">
        <v>143</v>
      </c>
    </row>
    <row r="311" spans="1:7" ht="50.25" customHeight="1" x14ac:dyDescent="0.3">
      <c r="A311" s="39">
        <v>304</v>
      </c>
      <c r="B311" s="3" t="s">
        <v>33</v>
      </c>
      <c r="C311" s="5">
        <v>60</v>
      </c>
      <c r="D311" s="5">
        <v>55.719769999999997</v>
      </c>
      <c r="E311" s="2">
        <f>D311/C311*100</f>
        <v>92.866283333333328</v>
      </c>
      <c r="F311" s="90"/>
      <c r="G311" s="72"/>
    </row>
    <row r="312" spans="1:7" x14ac:dyDescent="0.3">
      <c r="A312" s="39">
        <v>305</v>
      </c>
      <c r="B312" s="3" t="s">
        <v>8</v>
      </c>
      <c r="C312" s="5">
        <v>0</v>
      </c>
      <c r="D312" s="5">
        <v>0</v>
      </c>
      <c r="E312" s="2">
        <v>0</v>
      </c>
      <c r="F312" s="86"/>
    </row>
    <row r="313" spans="1:7" ht="37.5" customHeight="1" x14ac:dyDescent="0.3">
      <c r="A313" s="39">
        <v>306</v>
      </c>
      <c r="B313" s="96" t="s">
        <v>103</v>
      </c>
      <c r="C313" s="96"/>
      <c r="D313" s="96"/>
      <c r="E313" s="96"/>
      <c r="F313" s="97"/>
      <c r="G313" s="47"/>
    </row>
    <row r="314" spans="1:7" x14ac:dyDescent="0.3">
      <c r="A314" s="39">
        <v>307</v>
      </c>
      <c r="B314" s="4" t="s">
        <v>93</v>
      </c>
      <c r="C314" s="5">
        <f>C316</f>
        <v>0</v>
      </c>
      <c r="D314" s="5">
        <f>D316</f>
        <v>0</v>
      </c>
      <c r="E314" s="2">
        <v>0</v>
      </c>
      <c r="F314" s="86"/>
    </row>
    <row r="315" spans="1:7" x14ac:dyDescent="0.3">
      <c r="A315" s="39">
        <v>308</v>
      </c>
      <c r="B315" s="1" t="s">
        <v>33</v>
      </c>
      <c r="C315" s="5">
        <f>C317</f>
        <v>0</v>
      </c>
      <c r="D315" s="5">
        <f>D317</f>
        <v>0</v>
      </c>
      <c r="E315" s="2">
        <v>0</v>
      </c>
      <c r="F315" s="86"/>
    </row>
    <row r="316" spans="1:7" x14ac:dyDescent="0.3">
      <c r="A316" s="39">
        <v>309</v>
      </c>
      <c r="B316" s="45" t="s">
        <v>96</v>
      </c>
      <c r="C316" s="5">
        <f>C317</f>
        <v>0</v>
      </c>
      <c r="D316" s="5">
        <f>D317</f>
        <v>0</v>
      </c>
      <c r="E316" s="2">
        <v>0</v>
      </c>
      <c r="F316" s="86"/>
    </row>
    <row r="317" spans="1:7" x14ac:dyDescent="0.3">
      <c r="A317" s="39">
        <v>310</v>
      </c>
      <c r="B317" s="3" t="s">
        <v>33</v>
      </c>
      <c r="C317" s="5">
        <f>C319+C321</f>
        <v>0</v>
      </c>
      <c r="D317" s="5">
        <f>D319+D321</f>
        <v>0</v>
      </c>
      <c r="E317" s="2">
        <v>0</v>
      </c>
      <c r="F317" s="86"/>
    </row>
    <row r="318" spans="1:7" ht="56.25" x14ac:dyDescent="0.3">
      <c r="A318" s="39">
        <v>311</v>
      </c>
      <c r="B318" s="1" t="s">
        <v>94</v>
      </c>
      <c r="C318" s="5"/>
      <c r="D318" s="5"/>
      <c r="E318" s="3"/>
      <c r="F318" s="86"/>
    </row>
    <row r="319" spans="1:7" x14ac:dyDescent="0.3">
      <c r="A319" s="39">
        <v>312</v>
      </c>
      <c r="B319" s="1" t="s">
        <v>33</v>
      </c>
      <c r="C319" s="5">
        <v>0</v>
      </c>
      <c r="D319" s="5">
        <v>0</v>
      </c>
      <c r="E319" s="2">
        <v>0</v>
      </c>
      <c r="F319" s="86"/>
    </row>
    <row r="320" spans="1:7" ht="56.25" x14ac:dyDescent="0.3">
      <c r="A320" s="39">
        <v>313</v>
      </c>
      <c r="B320" s="1" t="s">
        <v>95</v>
      </c>
      <c r="C320" s="5"/>
      <c r="D320" s="5"/>
      <c r="E320" s="2"/>
      <c r="F320" s="86"/>
    </row>
    <row r="321" spans="1:7" x14ac:dyDescent="0.3">
      <c r="A321" s="39">
        <v>314</v>
      </c>
      <c r="B321" s="1" t="s">
        <v>33</v>
      </c>
      <c r="C321" s="5">
        <v>0</v>
      </c>
      <c r="D321" s="5">
        <v>0</v>
      </c>
      <c r="E321" s="2">
        <v>0</v>
      </c>
      <c r="F321" s="86"/>
    </row>
    <row r="322" spans="1:7" ht="41.25" customHeight="1" x14ac:dyDescent="0.3">
      <c r="A322" s="39">
        <v>315</v>
      </c>
      <c r="B322" s="94" t="s">
        <v>104</v>
      </c>
      <c r="C322" s="94"/>
      <c r="D322" s="94"/>
      <c r="E322" s="94"/>
      <c r="F322" s="95"/>
      <c r="G322" s="65"/>
    </row>
    <row r="323" spans="1:7" x14ac:dyDescent="0.3">
      <c r="A323" s="39">
        <v>316</v>
      </c>
      <c r="B323" s="45" t="s">
        <v>28</v>
      </c>
      <c r="C323" s="40">
        <f>C324+C325+C326+C327</f>
        <v>111963.18058</v>
      </c>
      <c r="D323" s="40">
        <f>D324+D325+D326+D327</f>
        <v>109603.05902</v>
      </c>
      <c r="E323" s="41">
        <f>D323/C323*100</f>
        <v>97.892055631347802</v>
      </c>
      <c r="F323" s="86"/>
    </row>
    <row r="324" spans="1:7" x14ac:dyDescent="0.3">
      <c r="A324" s="39">
        <v>317</v>
      </c>
      <c r="B324" s="3" t="s">
        <v>15</v>
      </c>
      <c r="C324" s="5"/>
      <c r="D324" s="5"/>
      <c r="E324" s="3"/>
      <c r="F324" s="86"/>
    </row>
    <row r="325" spans="1:7" x14ac:dyDescent="0.3">
      <c r="A325" s="39">
        <v>318</v>
      </c>
      <c r="B325" s="3" t="s">
        <v>9</v>
      </c>
      <c r="C325" s="5">
        <f>C330</f>
        <v>367</v>
      </c>
      <c r="D325" s="5">
        <f>D330</f>
        <v>367</v>
      </c>
      <c r="E325" s="2">
        <f>D325/C325*100</f>
        <v>100</v>
      </c>
      <c r="F325" s="86"/>
    </row>
    <row r="326" spans="1:7" x14ac:dyDescent="0.3">
      <c r="A326" s="39">
        <v>319</v>
      </c>
      <c r="B326" s="3" t="s">
        <v>10</v>
      </c>
      <c r="C326" s="5">
        <f>C331</f>
        <v>111596.18058</v>
      </c>
      <c r="D326" s="5">
        <f>D331</f>
        <v>109236.05902</v>
      </c>
      <c r="E326" s="2">
        <f>D326/C326*100</f>
        <v>97.885123354819399</v>
      </c>
      <c r="F326" s="86"/>
    </row>
    <row r="327" spans="1:7" x14ac:dyDescent="0.3">
      <c r="A327" s="39">
        <v>320</v>
      </c>
      <c r="B327" s="3" t="s">
        <v>11</v>
      </c>
      <c r="C327" s="5"/>
      <c r="D327" s="5"/>
      <c r="E327" s="3"/>
      <c r="F327" s="86"/>
    </row>
    <row r="328" spans="1:7" x14ac:dyDescent="0.3">
      <c r="A328" s="39">
        <v>321</v>
      </c>
      <c r="B328" s="45" t="s">
        <v>17</v>
      </c>
      <c r="C328" s="40">
        <f>C334+C336+C338+C340+C342</f>
        <v>111963.18058</v>
      </c>
      <c r="D328" s="40">
        <f>D334+D336+D338+D340+D342</f>
        <v>109603.05902</v>
      </c>
      <c r="E328" s="41">
        <f>D328/C328*100</f>
        <v>97.892055631347802</v>
      </c>
      <c r="F328" s="86"/>
    </row>
    <row r="329" spans="1:7" x14ac:dyDescent="0.3">
      <c r="A329" s="39">
        <v>322</v>
      </c>
      <c r="B329" s="3" t="s">
        <v>15</v>
      </c>
      <c r="C329" s="5"/>
      <c r="D329" s="5"/>
      <c r="E329" s="3"/>
      <c r="F329" s="86"/>
    </row>
    <row r="330" spans="1:7" x14ac:dyDescent="0.3">
      <c r="A330" s="39">
        <v>323</v>
      </c>
      <c r="B330" s="3" t="s">
        <v>9</v>
      </c>
      <c r="C330" s="5">
        <f>C342</f>
        <v>367</v>
      </c>
      <c r="D330" s="5">
        <f>D342</f>
        <v>367</v>
      </c>
      <c r="E330" s="2">
        <f>D330/C330*100</f>
        <v>100</v>
      </c>
      <c r="F330" s="86"/>
    </row>
    <row r="331" spans="1:7" x14ac:dyDescent="0.3">
      <c r="A331" s="39">
        <v>324</v>
      </c>
      <c r="B331" s="3" t="s">
        <v>10</v>
      </c>
      <c r="C331" s="5">
        <f>C334+C336+C338+C340</f>
        <v>111596.18058</v>
      </c>
      <c r="D331" s="5">
        <f>D334+D336+D338+D340</f>
        <v>109236.05902</v>
      </c>
      <c r="E331" s="2">
        <f>D331/C331*100</f>
        <v>97.885123354819399</v>
      </c>
      <c r="F331" s="86"/>
    </row>
    <row r="332" spans="1:7" x14ac:dyDescent="0.3">
      <c r="A332" s="39">
        <v>325</v>
      </c>
      <c r="B332" s="3" t="s">
        <v>11</v>
      </c>
      <c r="C332" s="5"/>
      <c r="D332" s="5"/>
      <c r="E332" s="3"/>
      <c r="F332" s="86"/>
    </row>
    <row r="333" spans="1:7" ht="37.5" x14ac:dyDescent="0.3">
      <c r="A333" s="39">
        <v>326</v>
      </c>
      <c r="B333" s="1" t="s">
        <v>144</v>
      </c>
      <c r="C333" s="5"/>
      <c r="D333" s="5"/>
      <c r="E333" s="3"/>
      <c r="F333" s="86"/>
    </row>
    <row r="334" spans="1:7" x14ac:dyDescent="0.3">
      <c r="A334" s="39">
        <v>327</v>
      </c>
      <c r="B334" s="3" t="s">
        <v>33</v>
      </c>
      <c r="C334" s="5">
        <v>2962.1639</v>
      </c>
      <c r="D334" s="5">
        <v>2957.86636</v>
      </c>
      <c r="E334" s="2">
        <f>D334/C334*100</f>
        <v>99.854918898984621</v>
      </c>
      <c r="F334" s="86"/>
    </row>
    <row r="335" spans="1:7" ht="56.25" x14ac:dyDescent="0.3">
      <c r="A335" s="39">
        <v>328</v>
      </c>
      <c r="B335" s="1" t="s">
        <v>145</v>
      </c>
      <c r="C335" s="5"/>
      <c r="D335" s="5"/>
      <c r="E335" s="3"/>
      <c r="F335" s="86"/>
    </row>
    <row r="336" spans="1:7" x14ac:dyDescent="0.3">
      <c r="A336" s="39">
        <v>329</v>
      </c>
      <c r="B336" s="3" t="s">
        <v>33</v>
      </c>
      <c r="C336" s="5">
        <v>62268.257539999999</v>
      </c>
      <c r="D336" s="5">
        <v>61748.371720000003</v>
      </c>
      <c r="E336" s="2">
        <f>D336/C336*100</f>
        <v>99.165086931064309</v>
      </c>
      <c r="F336" s="86"/>
    </row>
    <row r="337" spans="1:7" ht="75" x14ac:dyDescent="0.3">
      <c r="A337" s="39">
        <v>330</v>
      </c>
      <c r="B337" s="1" t="s">
        <v>147</v>
      </c>
      <c r="C337" s="5"/>
      <c r="D337" s="5"/>
      <c r="E337" s="3"/>
      <c r="F337" s="86"/>
    </row>
    <row r="338" spans="1:7" x14ac:dyDescent="0.3">
      <c r="A338" s="39">
        <v>331</v>
      </c>
      <c r="B338" s="3" t="s">
        <v>33</v>
      </c>
      <c r="C338" s="5">
        <v>45795.60714</v>
      </c>
      <c r="D338" s="5">
        <v>43983.230089999997</v>
      </c>
      <c r="E338" s="2">
        <f>D338/C338*100</f>
        <v>96.042465286114776</v>
      </c>
      <c r="F338" s="86"/>
    </row>
    <row r="339" spans="1:7" ht="204.75" customHeight="1" x14ac:dyDescent="0.3">
      <c r="A339" s="39">
        <v>332</v>
      </c>
      <c r="B339" s="1" t="s">
        <v>91</v>
      </c>
      <c r="C339" s="5"/>
      <c r="D339" s="5"/>
      <c r="E339" s="3"/>
      <c r="F339" s="86" t="s">
        <v>146</v>
      </c>
      <c r="G339" s="14"/>
    </row>
    <row r="340" spans="1:7" x14ac:dyDescent="0.3">
      <c r="A340" s="39">
        <v>333</v>
      </c>
      <c r="B340" s="3" t="s">
        <v>33</v>
      </c>
      <c r="C340" s="5">
        <v>570.15200000000004</v>
      </c>
      <c r="D340" s="5">
        <v>546.59085000000005</v>
      </c>
      <c r="E340" s="2">
        <f>D340/C340*100</f>
        <v>95.867566894442177</v>
      </c>
      <c r="F340" s="86"/>
    </row>
    <row r="341" spans="1:7" ht="150" x14ac:dyDescent="0.3">
      <c r="A341" s="39">
        <v>334</v>
      </c>
      <c r="B341" s="1" t="s">
        <v>92</v>
      </c>
      <c r="C341" s="5"/>
      <c r="D341" s="5"/>
      <c r="E341" s="3"/>
      <c r="F341" s="86"/>
    </row>
    <row r="342" spans="1:7" ht="38.25" thickBot="1" x14ac:dyDescent="0.35">
      <c r="A342" s="79">
        <v>335</v>
      </c>
      <c r="B342" s="80" t="s">
        <v>62</v>
      </c>
      <c r="C342" s="81">
        <v>367</v>
      </c>
      <c r="D342" s="81">
        <v>367</v>
      </c>
      <c r="E342" s="82">
        <f>D342/C342*100</f>
        <v>100</v>
      </c>
      <c r="F342" s="89" t="s">
        <v>148</v>
      </c>
      <c r="G342" s="74"/>
    </row>
    <row r="345" spans="1:7" ht="41.25" customHeight="1" x14ac:dyDescent="0.3">
      <c r="A345" s="91" t="s">
        <v>100</v>
      </c>
      <c r="B345" s="92"/>
      <c r="C345" s="7" t="s">
        <v>101</v>
      </c>
      <c r="D345" s="7"/>
      <c r="E345" s="8"/>
      <c r="G345" s="83"/>
    </row>
    <row r="346" spans="1:7" x14ac:dyDescent="0.3">
      <c r="A346" s="9"/>
      <c r="C346" s="10" t="s">
        <v>99</v>
      </c>
      <c r="E346" s="11"/>
    </row>
  </sheetData>
  <autoFilter ref="F1:F346"/>
  <mergeCells count="42">
    <mergeCell ref="A2:F4"/>
    <mergeCell ref="A5:F5"/>
    <mergeCell ref="F6:F7"/>
    <mergeCell ref="B228:F228"/>
    <mergeCell ref="B23:F23"/>
    <mergeCell ref="B6:B7"/>
    <mergeCell ref="A6:A7"/>
    <mergeCell ref="C6:E6"/>
    <mergeCell ref="B123:F123"/>
    <mergeCell ref="F67:F68"/>
    <mergeCell ref="F85:F86"/>
    <mergeCell ref="F97:F98"/>
    <mergeCell ref="B75:F75"/>
    <mergeCell ref="F101:F103"/>
    <mergeCell ref="F8:F22"/>
    <mergeCell ref="B54:F54"/>
    <mergeCell ref="I168:I169"/>
    <mergeCell ref="B322:F322"/>
    <mergeCell ref="B299:F299"/>
    <mergeCell ref="B159:F159"/>
    <mergeCell ref="B313:F313"/>
    <mergeCell ref="B284:F284"/>
    <mergeCell ref="F185:F191"/>
    <mergeCell ref="F168:F170"/>
    <mergeCell ref="F217:F218"/>
    <mergeCell ref="F278:F279"/>
    <mergeCell ref="F280:F281"/>
    <mergeCell ref="F310:F311"/>
    <mergeCell ref="F221:F222"/>
    <mergeCell ref="F262:F263"/>
    <mergeCell ref="F274:F275"/>
    <mergeCell ref="B249:F249"/>
    <mergeCell ref="F276:F277"/>
    <mergeCell ref="F108:F109"/>
    <mergeCell ref="F139:F140"/>
    <mergeCell ref="F143:F144"/>
    <mergeCell ref="A345:B345"/>
    <mergeCell ref="B192:F192"/>
    <mergeCell ref="F225:F227"/>
    <mergeCell ref="B145:F145"/>
    <mergeCell ref="F245:F246"/>
    <mergeCell ref="F243:F244"/>
  </mergeCells>
  <pageMargins left="0.31496062992125984" right="0.31496062992125984" top="0.55118110236220474" bottom="0.55118110236220474" header="0.31496062992125984" footer="0.31496062992125984"/>
  <pageSetup paperSize="9" scale="49" fitToHeight="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за год 2019</vt:lpstr>
      <vt:lpstr>Лист3</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Холуева Юлия Сергеевна</cp:lastModifiedBy>
  <cp:lastPrinted>2020-03-13T05:59:45Z</cp:lastPrinted>
  <dcterms:created xsi:type="dcterms:W3CDTF">2014-04-24T10:54:52Z</dcterms:created>
  <dcterms:modified xsi:type="dcterms:W3CDTF">2020-03-13T10:32:18Z</dcterms:modified>
</cp:coreProperties>
</file>