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30"/>
  </bookViews>
  <sheets>
    <sheet name="прогноз до 2028" sheetId="18" r:id="rId1"/>
  </sheets>
  <calcPr calcId="162913"/>
</workbook>
</file>

<file path=xl/calcChain.xml><?xml version="1.0" encoding="utf-8"?>
<calcChain xmlns="http://schemas.openxmlformats.org/spreadsheetml/2006/main">
  <c r="C192" i="18" l="1"/>
  <c r="D72" i="18"/>
  <c r="E72" i="18"/>
  <c r="F72" i="18"/>
  <c r="G72" i="18"/>
  <c r="C72" i="18"/>
  <c r="D137" i="18" l="1"/>
  <c r="E137" i="18"/>
  <c r="F137" i="18"/>
  <c r="G137" i="18"/>
  <c r="C137" i="18"/>
  <c r="D41" i="18" l="1"/>
  <c r="F41" i="18" l="1"/>
  <c r="E41" i="18"/>
  <c r="G41" i="18"/>
  <c r="E93" i="18" l="1"/>
  <c r="F93" i="18"/>
  <c r="D93" i="18"/>
  <c r="W27" i="18" l="1"/>
  <c r="D70" i="18" l="1"/>
  <c r="E70" i="18" s="1"/>
  <c r="F70" i="18" s="1"/>
  <c r="G70" i="18" s="1"/>
  <c r="D69" i="18"/>
  <c r="E69" i="18" s="1"/>
  <c r="F69" i="18" s="1"/>
  <c r="G69" i="18" s="1"/>
  <c r="D68" i="18"/>
  <c r="E68" i="18" s="1"/>
  <c r="F68" i="18" s="1"/>
  <c r="G68" i="18" s="1"/>
  <c r="D67" i="18"/>
  <c r="E67" i="18" s="1"/>
  <c r="F67" i="18" s="1"/>
  <c r="D66" i="18"/>
  <c r="E66" i="18" s="1"/>
  <c r="F66" i="18" s="1"/>
  <c r="G66" i="18" s="1"/>
  <c r="D65" i="18"/>
  <c r="E65" i="18" s="1"/>
  <c r="F65" i="18" s="1"/>
  <c r="G65" i="18" s="1"/>
  <c r="D62" i="18" l="1"/>
  <c r="E62" i="18" s="1"/>
  <c r="F62" i="18" s="1"/>
  <c r="G62" i="18" s="1"/>
  <c r="D57" i="18" l="1"/>
  <c r="E57" i="18"/>
  <c r="F57" i="18"/>
  <c r="G57" i="18"/>
  <c r="C57" i="18"/>
  <c r="D51" i="18"/>
  <c r="E51" i="18"/>
  <c r="F51" i="18"/>
  <c r="G51" i="18"/>
  <c r="C51" i="18"/>
  <c r="G169" i="18" l="1"/>
  <c r="F169" i="18"/>
  <c r="E169" i="18"/>
  <c r="D169" i="18"/>
  <c r="C160" i="18"/>
  <c r="C158" i="18"/>
  <c r="D156" i="18"/>
  <c r="D160" i="18" s="1"/>
  <c r="E124" i="18"/>
  <c r="D124" i="18"/>
  <c r="C124" i="18"/>
  <c r="G107" i="18"/>
  <c r="F107" i="18"/>
  <c r="E107" i="18"/>
  <c r="D107" i="18"/>
  <c r="C107" i="18"/>
  <c r="D104" i="18"/>
  <c r="C104" i="18"/>
  <c r="G101" i="18"/>
  <c r="C101" i="18"/>
  <c r="C99" i="18"/>
  <c r="F101" i="18"/>
  <c r="E101" i="18"/>
  <c r="D101" i="18"/>
  <c r="G92" i="18"/>
  <c r="F92" i="18"/>
  <c r="E92" i="18"/>
  <c r="D92" i="18"/>
  <c r="G85" i="18"/>
  <c r="F85" i="18"/>
  <c r="E85" i="18"/>
  <c r="D85" i="18"/>
  <c r="D45" i="18"/>
  <c r="E45" i="18" s="1"/>
  <c r="F45" i="18" s="1"/>
  <c r="G45" i="18" s="1"/>
  <c r="D44" i="18"/>
  <c r="E44" i="18" s="1"/>
  <c r="F44" i="18" s="1"/>
  <c r="G44" i="18" s="1"/>
  <c r="D43" i="18"/>
  <c r="E43" i="18" s="1"/>
  <c r="F43" i="18" s="1"/>
  <c r="G43" i="18" s="1"/>
  <c r="D42" i="18"/>
  <c r="G24" i="18"/>
  <c r="G9" i="18" s="1"/>
  <c r="F24" i="18"/>
  <c r="F9" i="18" s="1"/>
  <c r="E24" i="18"/>
  <c r="E9" i="18" s="1"/>
  <c r="D24" i="18"/>
  <c r="D9" i="18" s="1"/>
  <c r="C24" i="18"/>
  <c r="C9" i="18" s="1"/>
  <c r="E99" i="18" l="1"/>
  <c r="D99" i="18"/>
  <c r="E42" i="18"/>
  <c r="E104" i="18"/>
  <c r="E156" i="18"/>
  <c r="D158" i="18"/>
  <c r="F42" i="18" l="1"/>
  <c r="E158" i="18"/>
  <c r="F156" i="18"/>
  <c r="E160" i="18"/>
  <c r="F99" i="18"/>
  <c r="F104" i="18"/>
  <c r="G42" i="18" l="1"/>
  <c r="F158" i="18"/>
  <c r="G156" i="18"/>
  <c r="F160" i="18"/>
  <c r="G99" i="18"/>
  <c r="G104" i="18"/>
  <c r="G160" i="18" l="1"/>
  <c r="G158" i="18"/>
</calcChain>
</file>

<file path=xl/sharedStrings.xml><?xml version="1.0" encoding="utf-8"?>
<sst xmlns="http://schemas.openxmlformats.org/spreadsheetml/2006/main" count="391" uniqueCount="237">
  <si>
    <t>Показатель</t>
  </si>
  <si>
    <t xml:space="preserve">Единица  измерения </t>
  </si>
  <si>
    <t xml:space="preserve">тысяча  человек       </t>
  </si>
  <si>
    <t xml:space="preserve">промилле   </t>
  </si>
  <si>
    <t>мест</t>
  </si>
  <si>
    <t xml:space="preserve"> человек       </t>
  </si>
  <si>
    <t>процент</t>
  </si>
  <si>
    <t>единиц</t>
  </si>
  <si>
    <t>человек</t>
  </si>
  <si>
    <t xml:space="preserve">единиц </t>
  </si>
  <si>
    <t xml:space="preserve">тысяч     
экземпляров
</t>
  </si>
  <si>
    <t xml:space="preserve">
единиц     
</t>
  </si>
  <si>
    <t xml:space="preserve">миллионов   
рублей     
</t>
  </si>
  <si>
    <t>рублей</t>
  </si>
  <si>
    <t>миллионов рублей</t>
  </si>
  <si>
    <t>километров</t>
  </si>
  <si>
    <t>тысяч квадратных метров</t>
  </si>
  <si>
    <t>г. Березовский</t>
  </si>
  <si>
    <t>п. Кедровка</t>
  </si>
  <si>
    <t>п. Ключевск</t>
  </si>
  <si>
    <t>п. Лосиный</t>
  </si>
  <si>
    <t>п. Монетный</t>
  </si>
  <si>
    <t>п. Сарапулка</t>
  </si>
  <si>
    <t>п. Старопышминск</t>
  </si>
  <si>
    <t>тысяч  человек</t>
  </si>
  <si>
    <t xml:space="preserve">квадратных метров </t>
  </si>
  <si>
    <t>квадратных метров                   на 1 человека</t>
  </si>
  <si>
    <t>в т.ч. от 1,5 до 3 лет</t>
  </si>
  <si>
    <t xml:space="preserve">          от 3 до 7 лет</t>
  </si>
  <si>
    <t>1.1.Прибыль прибыльных организаций</t>
  </si>
  <si>
    <t>1.1.1. сальдо прибылей и убытков (справочно)</t>
  </si>
  <si>
    <t>1.2. Амортизационные отчисления</t>
  </si>
  <si>
    <t>1.3. Налог на доходы физических лиц</t>
  </si>
  <si>
    <t>1.4. Единый налог на вмененный доход</t>
  </si>
  <si>
    <t>1.4.1 налоговая база (сумма исчисленного вмененного дохода)</t>
  </si>
  <si>
    <t xml:space="preserve">1.5. Налог с патентной системы налогообложения </t>
  </si>
  <si>
    <t>1.6. Земельный налог</t>
  </si>
  <si>
    <t xml:space="preserve">1.7. Единый сельскохозяйственный налог </t>
  </si>
  <si>
    <t xml:space="preserve">1.7.1. налоговая база </t>
  </si>
  <si>
    <t>1.8. Налог на имущество физических лиц</t>
  </si>
  <si>
    <t>1.9. Прочие налоги и сборы</t>
  </si>
  <si>
    <t>1.10. Неналоговые доходы</t>
  </si>
  <si>
    <t>1.11. Прочие доходы</t>
  </si>
  <si>
    <t>1.12. Итого доходов (сумма строк 1.3,1.4, 1.5, 1.6, 1.7, 1.8, 1.9, 1.10,1.11)</t>
  </si>
  <si>
    <t xml:space="preserve">1.13. Средства, получаемые  от вышестоящих уровней власти </t>
  </si>
  <si>
    <t>2. Финансирование муниципальных программ (справочно)</t>
  </si>
  <si>
    <t xml:space="preserve">3. Недополученные доходы муниципальных образований от предоставления налоговых преференций, предусмотренных решениями органов местного самоуправления (справочно): </t>
  </si>
  <si>
    <t xml:space="preserve">  3.1. Земельный налог</t>
  </si>
  <si>
    <t xml:space="preserve">  3.2. Налог на имущество физических лиц</t>
  </si>
  <si>
    <t>из них по отраслям экономики:</t>
  </si>
  <si>
    <t>1. Доходы населения муниципального образования, всего</t>
  </si>
  <si>
    <t>из них:</t>
  </si>
  <si>
    <t>1.1.  Доходы от предпринимательской деятельности</t>
  </si>
  <si>
    <t xml:space="preserve">1.2.  Оплата труда </t>
  </si>
  <si>
    <t>1.3. Социальные выплаты</t>
  </si>
  <si>
    <t>2. Среднедушевые денежные доходы  (в месяц)</t>
  </si>
  <si>
    <t>руб./чел.</t>
  </si>
  <si>
    <t xml:space="preserve">процентов </t>
  </si>
  <si>
    <t>1. Доходы, всего (стр. 1.12 + стр. 1.13)</t>
  </si>
  <si>
    <t>1.1.  Сельское хозяйство, охота и лесное хозяйство</t>
  </si>
  <si>
    <t>1.2.  Добыча полезных ископаемых</t>
  </si>
  <si>
    <t>1.3.  Обрабатывающие производства</t>
  </si>
  <si>
    <t>1.4.   Обеспечение электрической энергией, газом и паром</t>
  </si>
  <si>
    <t>1.5.  Cтроительство</t>
  </si>
  <si>
    <t>1.6.  Оптовая и розничная торговля</t>
  </si>
  <si>
    <t xml:space="preserve">1.7. Транспортировка и хранение </t>
  </si>
  <si>
    <t>1.8. Деятельность в области информации и связи</t>
  </si>
  <si>
    <t>процентов</t>
  </si>
  <si>
    <t>средние предприятия</t>
  </si>
  <si>
    <t>малые предприятия</t>
  </si>
  <si>
    <t>микропредприятия</t>
  </si>
  <si>
    <t>штук</t>
  </si>
  <si>
    <t>1.1. юридические лица, в том числе:</t>
  </si>
  <si>
    <t>1.2.индивидуальные предприниматели</t>
  </si>
  <si>
    <t xml:space="preserve">  2.1.Добыча полезных ископаемых</t>
  </si>
  <si>
    <t xml:space="preserve">  2.2.Обрабатывающие производства</t>
  </si>
  <si>
    <t xml:space="preserve">  2.3.Обеспечение электрической энергией, газом и паром</t>
  </si>
  <si>
    <t>3.Темп роста отгруженных товаров                                    (к соответствующему периоду)</t>
  </si>
  <si>
    <t xml:space="preserve">  3.1.Добыча полезных ископаемых</t>
  </si>
  <si>
    <t xml:space="preserve">  3.2.Обрабатывающие производства</t>
  </si>
  <si>
    <t xml:space="preserve">  3.3. Обеспечение электрической энергией, газом и паром</t>
  </si>
  <si>
    <t>2. Численность работающих на предприятиях малого бизнеса, всего (стр.3.1+стр.3.2.):</t>
  </si>
  <si>
    <t xml:space="preserve">2.1 Численность работающих   
на средних, малых предприятиях и  
микропредприятиях        
</t>
  </si>
  <si>
    <t>2.2 Численность работающих у индивидуальных предпринимателей</t>
  </si>
  <si>
    <t xml:space="preserve">3.Количество предприятий   
розничной торговли       
</t>
  </si>
  <si>
    <t>1.Численность постоянного  населения на начало года</t>
  </si>
  <si>
    <t>2.Темп роста численности постоянного населения</t>
  </si>
  <si>
    <t xml:space="preserve">3.Среднегодовая численность населения </t>
  </si>
  <si>
    <t>4.Численность детей в возрасте 3-7 лет (дошкольного возраста)</t>
  </si>
  <si>
    <t>6.Численность населения в трудоспособном возрасте</t>
  </si>
  <si>
    <t>7.Численность населения старше трудоспособного возраста</t>
  </si>
  <si>
    <t xml:space="preserve"> 8.Число родившихся</t>
  </si>
  <si>
    <t>9.Коэффициент рождаемости</t>
  </si>
  <si>
    <t>10.Число умерших</t>
  </si>
  <si>
    <t>11.Коэффициент смертности</t>
  </si>
  <si>
    <t xml:space="preserve">13.Число умерших в трудоспособном возрасте </t>
  </si>
  <si>
    <t xml:space="preserve">14.Естественный прирост (+), убыль (-) </t>
  </si>
  <si>
    <t>15.Миграционное движение (на постоянное место жительства, нетрудовая миграция)                               Число прибывших</t>
  </si>
  <si>
    <t>16.Число выбывших</t>
  </si>
  <si>
    <r>
      <t xml:space="preserve">17.Сальдо миграции населения </t>
    </r>
    <r>
      <rPr>
        <sz val="12"/>
        <color rgb="FFFF0000"/>
        <rFont val="Times New Roman"/>
        <family val="1"/>
        <charset val="204"/>
      </rPr>
      <t xml:space="preserve"> </t>
    </r>
  </si>
  <si>
    <t>2.Ввод жилья               
к предыдущему периоду</t>
  </si>
  <si>
    <t>2.1.в том числе  ИЖС</t>
  </si>
  <si>
    <t>1.Общая площадь земель муниципального образования</t>
  </si>
  <si>
    <t>1.1.в т.ч. общая площадь земель населенных пунктов, всего</t>
  </si>
  <si>
    <t>1.2.общая площадь земель сельскохозяйственного назначения, всего</t>
  </si>
  <si>
    <t>1.2.1в т.ч. площадь земель, занятых сельхозугодьями</t>
  </si>
  <si>
    <t>1.3.общая площадь земель промышленности,энергетики, транспорта, связи, радиовещания, телевидения, информатики, всего</t>
  </si>
  <si>
    <t>1.3.1в т.ч. площадь земель, занятых объектами промышленности,энергетики, транспорта</t>
  </si>
  <si>
    <t>1.4.общая площадь лесных площадей, всего</t>
  </si>
  <si>
    <t>1.4.1.в т.ч. площадь земель лесного фонда</t>
  </si>
  <si>
    <t>1.5.общая площадь земель водного фонда, всего</t>
  </si>
  <si>
    <t>1.6.общая площадь земель особо охраняемых территорий, всего</t>
  </si>
  <si>
    <t xml:space="preserve">2.Земли населенных пунктов, находящиеся в федеральной  собственности    </t>
  </si>
  <si>
    <t xml:space="preserve">5.1.юридических лиц          </t>
  </si>
  <si>
    <t xml:space="preserve">5.2.физических лиц           </t>
  </si>
  <si>
    <t>8.Количество земельных участков, расположенных на территории городского округа, учтенных в государственном кадастре недвижимости по состояния на 01 января в Едином государственном реестре земель</t>
  </si>
  <si>
    <t>х</t>
  </si>
  <si>
    <r>
      <t xml:space="preserve">4. Потребность в дополнительных местах в дошкольных образовательных учреждениях </t>
    </r>
    <r>
      <rPr>
        <sz val="12"/>
        <rFont val="Times New Roman Cyr"/>
        <charset val="204"/>
      </rPr>
      <t>(дети от 1,5 до 7 лет минус количество имеющихся мест)</t>
    </r>
  </si>
  <si>
    <t>6. Количество мест в общеобразовательных учреждениях</t>
  </si>
  <si>
    <t>6.1. в том числе в начальных классах</t>
  </si>
  <si>
    <t>8. Количество учащихся общеобразовательных учреждений, обучающихся во вторую и третью смены</t>
  </si>
  <si>
    <t xml:space="preserve">9.Доля учащихся,  занимающихся во вторую  смену в муниципальных общеобразовательных  учреждениях       </t>
  </si>
  <si>
    <r>
      <t xml:space="preserve">10. Потребность в дополнительных местах в общеобразовательных  учреждениях </t>
    </r>
    <r>
      <rPr>
        <sz val="12"/>
        <rFont val="Times New Roman Cyr"/>
        <charset val="204"/>
      </rPr>
      <t>(дети 7-17 лет минус количество имеющихся мест)</t>
    </r>
    <r>
      <rPr>
        <b/>
        <sz val="12"/>
        <rFont val="Times New Roman CYR"/>
        <charset val="204"/>
      </rPr>
      <t xml:space="preserve"> </t>
    </r>
  </si>
  <si>
    <t xml:space="preserve">7.Количество муниципальных 
учреждений (дополнительного образования)              
</t>
  </si>
  <si>
    <t>7.1.в них количество учащихся</t>
  </si>
  <si>
    <t>12.Число умерших детей в возрасте до 1 года</t>
  </si>
  <si>
    <t xml:space="preserve">2.Оборот розничной торговли
в фактических ценах     
к предыдущему периоду    
</t>
  </si>
  <si>
    <t xml:space="preserve">2.Темп роста инвестиций
(к предыдущему году)      
</t>
  </si>
  <si>
    <t>1.1. Добыча полезных ископаемых</t>
  </si>
  <si>
    <t>1.2. Обрабатывающие производства</t>
  </si>
  <si>
    <t>1.3 Обеспечение электрической энергией, газом и паром</t>
  </si>
  <si>
    <t>1.4 Строительство</t>
  </si>
  <si>
    <t xml:space="preserve">1.5. Оптовая и розничная торговля, сфера услуг и развлечений </t>
  </si>
  <si>
    <t xml:space="preserve">1.6 Транспортировка и хранение </t>
  </si>
  <si>
    <t xml:space="preserve">4.Оборот                   
общественного питания    
(без субъектов малого предпринимательства)
</t>
  </si>
  <si>
    <t>1. Финансы</t>
  </si>
  <si>
    <t>2. Оборот организаций, производственная деятельность</t>
  </si>
  <si>
    <t>3. Малый и средний бизнес</t>
  </si>
  <si>
    <t xml:space="preserve">5.Уровень жизни населения, рынок труда             </t>
  </si>
  <si>
    <t>6.Потребительский рынок</t>
  </si>
  <si>
    <t xml:space="preserve">1.Оборот розничной торговли
(без субъектов малого предпринимательства)
</t>
  </si>
  <si>
    <t>7.Демографические показатели</t>
  </si>
  <si>
    <t>7.1. Распределение численности населения по населенным пунктам</t>
  </si>
  <si>
    <t>8.Развитие социальной сферы</t>
  </si>
  <si>
    <t>8.1. Здравоохранение</t>
  </si>
  <si>
    <t>единиц на 10 тысяч населения</t>
  </si>
  <si>
    <t>8.2. Образование</t>
  </si>
  <si>
    <t>8.3. Культура</t>
  </si>
  <si>
    <t xml:space="preserve">2.Книжный фонд             
муниципальных библиотек  
</t>
  </si>
  <si>
    <t xml:space="preserve">3.Книговыдача              
в муниципальных          
библиотеках              
</t>
  </si>
  <si>
    <t xml:space="preserve">5.Количество регулярно     
занимающихся             
в клубных формированиях  
и коллективах            
</t>
  </si>
  <si>
    <t xml:space="preserve">8.Численность жителей в возрасте от 7 лет (включительно) до 30 лет (исключительно) </t>
  </si>
  <si>
    <t>1.Площадь жилищного фонда</t>
  </si>
  <si>
    <t xml:space="preserve">3.Площадь жилищного фонда,   
приходящегося             
на одного жителя         
</t>
  </si>
  <si>
    <t xml:space="preserve">1.Количество               
зарегистрированных       
преступлений
</t>
  </si>
  <si>
    <t xml:space="preserve">2.Количество работников системы обеспечения вызова экстренных оперативных служб по единому номеру «112» </t>
  </si>
  <si>
    <t>гектаров</t>
  </si>
  <si>
    <t xml:space="preserve">1.Инвестиции в основной капитал за счет всех источников финансирования, по полному кругу организаций, всего
</t>
  </si>
  <si>
    <t xml:space="preserve">1.1.Число муниципальных дошкольных   образовательных учреждений:        </t>
  </si>
  <si>
    <t xml:space="preserve">1.2.Число муниципальных общеобразовательных учреждений, с отделениями дошкольного образования, в том числе: </t>
  </si>
  <si>
    <t>9. Жилищная сфера</t>
  </si>
  <si>
    <t>10. Жилищное строительство</t>
  </si>
  <si>
    <t>3. Количество замозанятых граждан, зафиксировавших свой статус с учетом введения налогового режима для самозанятых</t>
  </si>
  <si>
    <t>3.Всего учреждений дошкольного образования</t>
  </si>
  <si>
    <t xml:space="preserve">3.1.количество мест          </t>
  </si>
  <si>
    <t xml:space="preserve">3.2.количество детей         </t>
  </si>
  <si>
    <t xml:space="preserve">5.Количество муниципальных общеобразовательных учреждений     </t>
  </si>
  <si>
    <t xml:space="preserve">7.Количество учащихся муниципальных общеобразовательных учреждений      </t>
  </si>
  <si>
    <t>6.Количество учреждений  муниципальных парков культуры и отдыха</t>
  </si>
  <si>
    <t xml:space="preserve">7.Количество участников    
массовых мероприятий     
</t>
  </si>
  <si>
    <t xml:space="preserve">1.1.количество               
общедоступных муниципальных библиотек  
</t>
  </si>
  <si>
    <t xml:space="preserve">4.Количество     
муниципальных            
культурно-досуговых      
учреждений,              
в них:                   
</t>
  </si>
  <si>
    <t xml:space="preserve">4.1.1.клубных формирований и   
коллективов              
</t>
  </si>
  <si>
    <t>4.1.структурных подразделений,                                                              в них:</t>
  </si>
  <si>
    <t>1.Объем жилищного строительства в Березовском городском округе</t>
  </si>
  <si>
    <t xml:space="preserve">11. Правопорядок </t>
  </si>
  <si>
    <t>12. Прочие показатели</t>
  </si>
  <si>
    <t>2026 год   прогноз</t>
  </si>
  <si>
    <t>4.Инвестиционная деятельность</t>
  </si>
  <si>
    <t xml:space="preserve">1.Количество предприятий малого и среднего бизнеса на конец периода, всего (стр.1.1+стр.1.2):
микропредприятий         
</t>
  </si>
  <si>
    <t>2027 год   прогноз</t>
  </si>
  <si>
    <t>19</t>
  </si>
  <si>
    <t>1. Обеспеченность населения врачами, оказывающими медицинскую помощь в амбулаторных условиях</t>
  </si>
  <si>
    <t>2. Обеспеченность средними медицинскими работниками, работающими в государственных и муниципальных медицинских организациях медицинским персоналом</t>
  </si>
  <si>
    <t>8.Число семей,стоящих на учете в качестве нуждающихся в жилых помещениях (на конец периода)</t>
  </si>
  <si>
    <t>3.Ввод нежилых помещений (торговые предприятия, торгово-выставочные комплексы,общетоварные склады, спортивные сооружения)</t>
  </si>
  <si>
    <t>8.1.в т.ч. в категории земель населенных пунктов</t>
  </si>
  <si>
    <t xml:space="preserve">  8.1.1. из них на землях городов </t>
  </si>
  <si>
    <t xml:space="preserve">    8.1.2.на землях сельских населенных пунктов</t>
  </si>
  <si>
    <t xml:space="preserve">5.Доля аварийного
жилищного фонда          
</t>
  </si>
  <si>
    <t>4.Темп роста (индекс роста) реальной среднемесячной заработной платы</t>
  </si>
  <si>
    <t>5.Среднесписочная численность работников (без внешних совместителей) по полному кругу организаций</t>
  </si>
  <si>
    <t xml:space="preserve">6. Количество безработных   
(на конец периода)       
</t>
  </si>
  <si>
    <t xml:space="preserve">7. Уровень безработицы      
(на конец периода)       
</t>
  </si>
  <si>
    <t>5.Численность детей и подростков в возрасте 7-17 лет (школьного возраста)</t>
  </si>
  <si>
    <t>тысяч единиц</t>
  </si>
  <si>
    <t xml:space="preserve"> тысяч единиц</t>
  </si>
  <si>
    <t xml:space="preserve">11.Количество муниципальных 
учреждений (дополнительного образования)              
</t>
  </si>
  <si>
    <t>11.1.в них количество учащихся</t>
  </si>
  <si>
    <t>9.Количество молодых семей, признанных нуждающимися в улучшении жилищных условий для предоставления социальных выплат на приобретение жилья (на конец периода)</t>
  </si>
  <si>
    <t xml:space="preserve">10.Количество граждан, расселенных из аварийного жилищного фонда
</t>
  </si>
  <si>
    <t>11. Количество квадратных метров, расселенного аварийного жилищного фонда</t>
  </si>
  <si>
    <t>Утвержден постановлением администрации БМО от___№___</t>
  </si>
  <si>
    <t>Прогноз социально-экономического развития Березовского муниципального округа на среднесрочный период 2026 - 2028 годов</t>
  </si>
  <si>
    <t>2024 год факт</t>
  </si>
  <si>
    <t>2025 год   оценка</t>
  </si>
  <si>
    <t>2028 год   прогноз</t>
  </si>
  <si>
    <r>
      <t xml:space="preserve">1. Оборот  организаций (по полному кругу), всего </t>
    </r>
    <r>
      <rPr>
        <sz val="12"/>
        <color indexed="8"/>
        <rFont val="Times New Roman"/>
        <family val="1"/>
        <charset val="204"/>
      </rPr>
      <t/>
    </r>
  </si>
  <si>
    <t>в том числе по видам экономической деятельности:</t>
  </si>
  <si>
    <t>2035</t>
  </si>
  <si>
    <t>192</t>
  </si>
  <si>
    <t>193</t>
  </si>
  <si>
    <t>1824</t>
  </si>
  <si>
    <t>3181</t>
  </si>
  <si>
    <t>12337</t>
  </si>
  <si>
    <t>12362</t>
  </si>
  <si>
    <t>12374</t>
  </si>
  <si>
    <t>12386</t>
  </si>
  <si>
    <t>12399</t>
  </si>
  <si>
    <t xml:space="preserve">3.Среднемесячная заработная
плата (без субъектов малого предпринимательства)   
</t>
  </si>
  <si>
    <t>2.Отгружено товаров собственного производства, выполнено работ  (услуг) организациями промышленного производства,(без субъектов малого предпринимательства),в том числе:</t>
  </si>
  <si>
    <t xml:space="preserve">5.Количество предприятий   
общественного питания    
</t>
  </si>
  <si>
    <t xml:space="preserve">6. Объем платных услуг      
в действующих ценах      
соответствующего года    
</t>
  </si>
  <si>
    <t>1.Количество учреждений муниципальных централизованных библиотечных систем (или наличие муниципальной централизованной библиотечной системы) в том числе:</t>
  </si>
  <si>
    <t xml:space="preserve">2. Площадь муниципального жилищного фонда муниципального округа на 01 января </t>
  </si>
  <si>
    <t xml:space="preserve">4.Площадь аварийного жилищного фонда муниципального округа на 01 января </t>
  </si>
  <si>
    <t>6.Протяженность автомобильных дорог местного значения, включенных в реестр муниципальной собственности муниципального округа</t>
  </si>
  <si>
    <t>7.Протяженность бесхозяйных автомобильных дорог, в отношении которых необходимо осуществление мероприятий по оформлению права муниципальной собственности</t>
  </si>
  <si>
    <t>1.Количество единиц хранения, относящихся к муниципальной собственности Березовского муниципального округа (по архивному отделу)</t>
  </si>
  <si>
    <t>3.Количество напорных гидротехнических сооружений, находящихся в собственности муниципального округа в соответствии с правоустанавливающими документами</t>
  </si>
  <si>
    <t>Справочно: СТРУКТУРА ЗЕМЕЛЬ БЕРЕЗОВСКОГО МУНИЦИПАЛЬНОГО ОКРУГА ПО ФОРМАМ СОБСТВЕННОСТИ</t>
  </si>
  <si>
    <t>6.Площадь водных объектов, находящихся в собственности муниципального округа в соответствии с правоустанавливающими документами</t>
  </si>
  <si>
    <t xml:space="preserve">3.Земли населенных пунктов, находящиеся  в собственности субъекта  Российской Федерации    </t>
  </si>
  <si>
    <t xml:space="preserve">4.Земли населенных пунктов, находящиеся в муниципальной  собственности   </t>
  </si>
  <si>
    <t xml:space="preserve">5.Земли населенных пунктов, находящиеся  в частной собственности:      </t>
  </si>
  <si>
    <t>7.Площадь городских лесов, расположенных в границах населенных пунктов муниципального округа</t>
  </si>
  <si>
    <t>8.Площадь земель застройки в административных границах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</si>
</sst>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0.000"/>
    <numFmt numFmtId="167" formatCode="_-* #,##0.000_р_._-;\-* #,##0.000_р_._-;_-* &quot;-&quot;??_р_._-;_-@_-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sz val="12"/>
      <name val="Times New Roman Cyr"/>
      <charset val="204"/>
    </font>
    <font>
      <b/>
      <sz val="12"/>
      <name val="Times New Roman CYR"/>
      <charset val="204"/>
    </font>
    <font>
      <i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5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5" fontId="1" fillId="2" borderId="1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/>
    <xf numFmtId="2" fontId="2" fillId="2" borderId="1" xfId="0" applyNumberFormat="1" applyFont="1" applyFill="1" applyBorder="1" applyAlignment="1" applyProtection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2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wrapText="1" indent="1"/>
    </xf>
    <xf numFmtId="0" fontId="17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left" wrapText="1" indent="2"/>
    </xf>
    <xf numFmtId="0" fontId="18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2" fontId="19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167" fontId="2" fillId="2" borderId="2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1" xfId="3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2" fontId="2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2" fontId="6" fillId="2" borderId="2" xfId="0" applyNumberFormat="1" applyFont="1" applyFill="1" applyBorder="1" applyAlignment="1">
      <alignment wrapText="1"/>
    </xf>
    <xf numFmtId="2" fontId="22" fillId="2" borderId="2" xfId="0" applyNumberFormat="1" applyFont="1" applyFill="1" applyBorder="1" applyAlignment="1">
      <alignment horizontal="center"/>
    </xf>
    <xf numFmtId="2" fontId="23" fillId="2" borderId="2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Border="1" applyAlignment="1"/>
    <xf numFmtId="0" fontId="0" fillId="2" borderId="0" xfId="0" applyFill="1" applyAlignment="1"/>
    <xf numFmtId="2" fontId="6" fillId="2" borderId="2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 wrapText="1" indent="1"/>
    </xf>
    <xf numFmtId="2" fontId="6" fillId="2" borderId="1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2" fillId="2" borderId="1" xfId="3" applyNumberFormat="1" applyFont="1" applyFill="1" applyBorder="1" applyAlignment="1">
      <alignment wrapText="1"/>
    </xf>
    <xf numFmtId="2" fontId="2" fillId="2" borderId="1" xfId="3" applyNumberFormat="1" applyFont="1" applyFill="1" applyBorder="1" applyAlignment="1">
      <alignment horizontal="left" wrapText="1" indent="1"/>
    </xf>
    <xf numFmtId="0" fontId="1" fillId="2" borderId="0" xfId="0" applyFont="1" applyFill="1" applyBorder="1" applyAlignment="1">
      <alignment horizontal="center" wrapText="1"/>
    </xf>
    <xf numFmtId="0" fontId="14" fillId="2" borderId="0" xfId="0" applyFont="1" applyFill="1"/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/>
    </xf>
    <xf numFmtId="2" fontId="2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" fillId="0" borderId="0" xfId="0" applyFont="1" applyFill="1" applyAlignment="1">
      <alignment horizontal="left" vertical="top" wrapText="1"/>
    </xf>
  </cellXfs>
  <cellStyles count="5">
    <cellStyle name="Обычный" xfId="0" builtinId="0"/>
    <cellStyle name="Обычный 11" xfId="3"/>
    <cellStyle name="Обычный 12" xfId="4"/>
    <cellStyle name="Обычный 4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212"/>
  <sheetViews>
    <sheetView tabSelected="1" topLeftCell="A193" zoomScale="112" zoomScaleNormal="112" workbookViewId="0">
      <selection activeCell="A2" sqref="A2:G201"/>
    </sheetView>
  </sheetViews>
  <sheetFormatPr defaultRowHeight="15.75" x14ac:dyDescent="0.25"/>
  <cols>
    <col min="1" max="1" width="53.42578125" style="3" customWidth="1"/>
    <col min="2" max="2" width="16.7109375" style="1" customWidth="1"/>
    <col min="3" max="3" width="14" style="1" customWidth="1"/>
    <col min="4" max="4" width="11.5703125" style="44" customWidth="1"/>
    <col min="5" max="5" width="11.7109375" style="44" customWidth="1"/>
    <col min="6" max="6" width="11.140625" style="44" customWidth="1"/>
    <col min="7" max="7" width="12.7109375" style="44" customWidth="1"/>
    <col min="8" max="16384" width="9.140625" style="3"/>
  </cols>
  <sheetData>
    <row r="1" spans="1:24" hidden="1" x14ac:dyDescent="0.25">
      <c r="A1" s="123" t="s">
        <v>202</v>
      </c>
      <c r="B1" s="124"/>
      <c r="C1" s="124"/>
      <c r="D1" s="124"/>
      <c r="E1" s="124"/>
      <c r="F1" s="124"/>
      <c r="G1" s="124"/>
    </row>
    <row r="2" spans="1:24" s="9" customFormat="1" x14ac:dyDescent="0.25">
      <c r="B2" s="79"/>
      <c r="C2" s="79"/>
      <c r="D2" s="80"/>
      <c r="E2" s="80"/>
      <c r="F2" s="80"/>
      <c r="G2" s="80"/>
    </row>
    <row r="3" spans="1:24" s="9" customFormat="1" ht="40.5" customHeight="1" x14ac:dyDescent="0.25">
      <c r="A3" s="126" t="s">
        <v>203</v>
      </c>
      <c r="B3" s="127"/>
      <c r="C3" s="127"/>
      <c r="D3" s="127"/>
      <c r="E3" s="127"/>
      <c r="F3" s="127"/>
      <c r="G3" s="81"/>
    </row>
    <row r="4" spans="1:24" s="9" customFormat="1" x14ac:dyDescent="0.25">
      <c r="B4" s="79"/>
      <c r="C4" s="79"/>
      <c r="D4" s="80"/>
      <c r="E4" s="80"/>
      <c r="F4" s="80"/>
      <c r="G4" s="80"/>
    </row>
    <row r="5" spans="1:24" s="9" customFormat="1" ht="15.75" customHeight="1" x14ac:dyDescent="0.25">
      <c r="A5" s="128" t="s">
        <v>0</v>
      </c>
      <c r="B5" s="128" t="s">
        <v>1</v>
      </c>
      <c r="C5" s="129" t="s">
        <v>204</v>
      </c>
      <c r="D5" s="132" t="s">
        <v>205</v>
      </c>
      <c r="E5" s="132" t="s">
        <v>177</v>
      </c>
      <c r="F5" s="132" t="s">
        <v>180</v>
      </c>
      <c r="G5" s="132" t="s">
        <v>206</v>
      </c>
    </row>
    <row r="6" spans="1:24" s="9" customFormat="1" x14ac:dyDescent="0.25">
      <c r="A6" s="128"/>
      <c r="B6" s="128"/>
      <c r="C6" s="130"/>
      <c r="D6" s="133"/>
      <c r="E6" s="133"/>
      <c r="F6" s="133"/>
      <c r="G6" s="133"/>
    </row>
    <row r="7" spans="1:24" s="9" customFormat="1" ht="18" customHeight="1" x14ac:dyDescent="0.25">
      <c r="A7" s="128"/>
      <c r="B7" s="128"/>
      <c r="C7" s="131"/>
      <c r="D7" s="134"/>
      <c r="E7" s="134"/>
      <c r="F7" s="134"/>
      <c r="G7" s="134"/>
    </row>
    <row r="8" spans="1:24" s="13" customFormat="1" ht="19.5" customHeight="1" x14ac:dyDescent="0.25">
      <c r="A8" s="135" t="s">
        <v>135</v>
      </c>
      <c r="B8" s="136"/>
      <c r="C8" s="136"/>
      <c r="D8" s="136"/>
      <c r="E8" s="136"/>
      <c r="F8" s="136"/>
      <c r="G8" s="8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s="13" customFormat="1" ht="32.25" customHeight="1" x14ac:dyDescent="0.25">
      <c r="A9" s="83" t="s">
        <v>58</v>
      </c>
      <c r="B9" s="21" t="s">
        <v>14</v>
      </c>
      <c r="C9" s="84">
        <f t="shared" ref="C9:G9" si="0">C24+C25</f>
        <v>8956.27</v>
      </c>
      <c r="D9" s="85">
        <f t="shared" si="0"/>
        <v>9702.4699999999993</v>
      </c>
      <c r="E9" s="85">
        <f t="shared" si="0"/>
        <v>9533.85</v>
      </c>
      <c r="F9" s="85">
        <f t="shared" si="0"/>
        <v>10235.26</v>
      </c>
      <c r="G9" s="115">
        <f t="shared" si="0"/>
        <v>11015.130000000001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1680</v>
      </c>
    </row>
    <row r="10" spans="1:24" s="13" customFormat="1" ht="32.25" customHeight="1" x14ac:dyDescent="0.25">
      <c r="A10" s="29" t="s">
        <v>29</v>
      </c>
      <c r="B10" s="21" t="s">
        <v>14</v>
      </c>
      <c r="C10" s="37">
        <v>4818.18</v>
      </c>
      <c r="D10" s="51">
        <v>5218.08</v>
      </c>
      <c r="E10" s="51">
        <v>5238.08</v>
      </c>
      <c r="F10" s="51">
        <v>5652.83</v>
      </c>
      <c r="G10" s="52">
        <v>6071.14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s="13" customFormat="1" ht="33.75" customHeight="1" x14ac:dyDescent="0.25">
      <c r="A11" s="38" t="s">
        <v>30</v>
      </c>
      <c r="B11" s="21" t="s">
        <v>14</v>
      </c>
      <c r="C11" s="37">
        <v>4030.35</v>
      </c>
      <c r="D11" s="51">
        <v>4364.8599999999997</v>
      </c>
      <c r="E11" s="51">
        <v>4382.32</v>
      </c>
      <c r="F11" s="51">
        <v>4728.53</v>
      </c>
      <c r="G11" s="52">
        <v>5078.4399999999996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s="13" customFormat="1" ht="37.5" customHeight="1" x14ac:dyDescent="0.25">
      <c r="A12" s="29" t="s">
        <v>31</v>
      </c>
      <c r="B12" s="21" t="s">
        <v>14</v>
      </c>
      <c r="C12" s="37">
        <v>1408.9</v>
      </c>
      <c r="D12" s="37">
        <v>1525.84</v>
      </c>
      <c r="E12" s="37">
        <v>1531.94</v>
      </c>
      <c r="F12" s="37">
        <v>1652.97</v>
      </c>
      <c r="G12" s="52">
        <v>1775.28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s="13" customFormat="1" ht="33" customHeight="1" x14ac:dyDescent="0.25">
      <c r="A13" s="29" t="s">
        <v>32</v>
      </c>
      <c r="B13" s="21" t="s">
        <v>14</v>
      </c>
      <c r="C13" s="37">
        <v>3391.79</v>
      </c>
      <c r="D13" s="37">
        <v>3371.83</v>
      </c>
      <c r="E13" s="37">
        <v>4087.8</v>
      </c>
      <c r="F13" s="37">
        <v>4418.83</v>
      </c>
      <c r="G13" s="33">
        <v>4776.76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s="13" customFormat="1" ht="37.5" customHeight="1" x14ac:dyDescent="0.25">
      <c r="A14" s="29" t="s">
        <v>33</v>
      </c>
      <c r="B14" s="21" t="s">
        <v>14</v>
      </c>
      <c r="C14" s="37">
        <v>0.1</v>
      </c>
      <c r="D14" s="37">
        <v>0.04</v>
      </c>
      <c r="E14" s="37">
        <v>0</v>
      </c>
      <c r="F14" s="37">
        <v>0</v>
      </c>
      <c r="G14" s="73">
        <v>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s="13" customFormat="1" ht="51" customHeight="1" x14ac:dyDescent="0.25">
      <c r="A15" s="29" t="s">
        <v>34</v>
      </c>
      <c r="B15" s="21" t="s">
        <v>14</v>
      </c>
      <c r="C15" s="37">
        <v>0</v>
      </c>
      <c r="D15" s="37">
        <v>0</v>
      </c>
      <c r="E15" s="37">
        <v>0</v>
      </c>
      <c r="F15" s="37">
        <v>0</v>
      </c>
      <c r="G15" s="73"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s="13" customFormat="1" ht="36" customHeight="1" x14ac:dyDescent="0.25">
      <c r="A16" s="29" t="s">
        <v>35</v>
      </c>
      <c r="B16" s="21" t="s">
        <v>14</v>
      </c>
      <c r="C16" s="37">
        <v>17.62</v>
      </c>
      <c r="D16" s="37">
        <v>18.73</v>
      </c>
      <c r="E16" s="37">
        <v>19.48</v>
      </c>
      <c r="F16" s="37">
        <v>20.260000000000002</v>
      </c>
      <c r="G16" s="74">
        <v>21.07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 s="13" customFormat="1" ht="33.75" customHeight="1" x14ac:dyDescent="0.25">
      <c r="A17" s="29" t="s">
        <v>36</v>
      </c>
      <c r="B17" s="21" t="s">
        <v>14</v>
      </c>
      <c r="C17" s="37">
        <v>123.06</v>
      </c>
      <c r="D17" s="37">
        <v>143.86000000000001</v>
      </c>
      <c r="E17" s="37">
        <v>135.86000000000001</v>
      </c>
      <c r="F17" s="37">
        <v>135.86000000000001</v>
      </c>
      <c r="G17" s="74">
        <v>135.86000000000001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 s="89" customFormat="1" ht="37.5" customHeight="1" x14ac:dyDescent="0.25">
      <c r="A18" s="86" t="s">
        <v>37</v>
      </c>
      <c r="B18" s="87" t="s">
        <v>14</v>
      </c>
      <c r="C18" s="37">
        <v>0.05</v>
      </c>
      <c r="D18" s="37">
        <v>0.06</v>
      </c>
      <c r="E18" s="37">
        <v>0.06</v>
      </c>
      <c r="F18" s="37">
        <v>0.06</v>
      </c>
      <c r="G18" s="74">
        <v>0.06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</row>
    <row r="19" spans="1:24" s="89" customFormat="1" ht="31.5" customHeight="1" x14ac:dyDescent="0.25">
      <c r="A19" s="90" t="s">
        <v>38</v>
      </c>
      <c r="B19" s="87" t="s">
        <v>14</v>
      </c>
      <c r="C19" s="37">
        <v>0.8</v>
      </c>
      <c r="D19" s="37">
        <v>0.95</v>
      </c>
      <c r="E19" s="37">
        <v>0.99</v>
      </c>
      <c r="F19" s="37">
        <v>1.05</v>
      </c>
      <c r="G19" s="74">
        <v>1.0900000000000001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</row>
    <row r="20" spans="1:24" s="89" customFormat="1" ht="36" customHeight="1" x14ac:dyDescent="0.25">
      <c r="A20" s="90" t="s">
        <v>39</v>
      </c>
      <c r="B20" s="87" t="s">
        <v>14</v>
      </c>
      <c r="C20" s="37">
        <v>66.53</v>
      </c>
      <c r="D20" s="37">
        <v>76.2</v>
      </c>
      <c r="E20" s="37">
        <v>77.87</v>
      </c>
      <c r="F20" s="37">
        <v>87.84</v>
      </c>
      <c r="G20" s="74">
        <v>96.62</v>
      </c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</row>
    <row r="21" spans="1:24" s="13" customFormat="1" ht="31.5" customHeight="1" x14ac:dyDescent="0.25">
      <c r="A21" s="91" t="s">
        <v>40</v>
      </c>
      <c r="B21" s="21" t="s">
        <v>14</v>
      </c>
      <c r="C21" s="37">
        <v>1500.8</v>
      </c>
      <c r="D21" s="37">
        <v>1683.28</v>
      </c>
      <c r="E21" s="37">
        <v>1830.14</v>
      </c>
      <c r="F21" s="37">
        <v>2003.18</v>
      </c>
      <c r="G21" s="74">
        <v>2210.4699999999998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s="13" customFormat="1" ht="29.25" customHeight="1" x14ac:dyDescent="0.25">
      <c r="A22" s="29" t="s">
        <v>41</v>
      </c>
      <c r="B22" s="21" t="s">
        <v>14</v>
      </c>
      <c r="C22" s="37">
        <v>553.61</v>
      </c>
      <c r="D22" s="37">
        <v>445.5</v>
      </c>
      <c r="E22" s="37">
        <v>277.52999999999997</v>
      </c>
      <c r="F22" s="37">
        <v>286.38</v>
      </c>
      <c r="G22" s="74">
        <v>294.47000000000003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s="13" customFormat="1" ht="35.25" customHeight="1" x14ac:dyDescent="0.25">
      <c r="A23" s="91" t="s">
        <v>42</v>
      </c>
      <c r="B23" s="21" t="s">
        <v>14</v>
      </c>
      <c r="C23" s="37">
        <v>0</v>
      </c>
      <c r="D23" s="37">
        <v>0</v>
      </c>
      <c r="E23" s="37">
        <v>0</v>
      </c>
      <c r="F23" s="37">
        <v>0</v>
      </c>
      <c r="G23" s="74">
        <v>0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s="13" customFormat="1" ht="37.5" customHeight="1" x14ac:dyDescent="0.25">
      <c r="A24" s="29" t="s">
        <v>43</v>
      </c>
      <c r="B24" s="21" t="s">
        <v>14</v>
      </c>
      <c r="C24" s="53">
        <f t="shared" ref="C24:G24" si="1">C13+C14+C16+C17+C18+C20+C21+C22+C23</f>
        <v>5653.5599999999995</v>
      </c>
      <c r="D24" s="53">
        <f t="shared" si="1"/>
        <v>5739.5</v>
      </c>
      <c r="E24" s="53">
        <f t="shared" si="1"/>
        <v>6428.74</v>
      </c>
      <c r="F24" s="53">
        <f t="shared" si="1"/>
        <v>6952.4100000000008</v>
      </c>
      <c r="G24" s="75">
        <f t="shared" si="1"/>
        <v>7535.31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s="13" customFormat="1" ht="45.75" customHeight="1" x14ac:dyDescent="0.25">
      <c r="A25" s="29" t="s">
        <v>44</v>
      </c>
      <c r="B25" s="21" t="s">
        <v>14</v>
      </c>
      <c r="C25" s="37">
        <v>3302.71</v>
      </c>
      <c r="D25" s="37">
        <v>3962.97</v>
      </c>
      <c r="E25" s="37">
        <v>3105.11</v>
      </c>
      <c r="F25" s="37">
        <v>3282.85</v>
      </c>
      <c r="G25" s="74">
        <v>3479.82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>
        <v>1900</v>
      </c>
      <c r="X25" s="12"/>
    </row>
    <row r="26" spans="1:24" s="13" customFormat="1" ht="33.75" customHeight="1" x14ac:dyDescent="0.25">
      <c r="A26" s="92" t="s">
        <v>45</v>
      </c>
      <c r="B26" s="21" t="s">
        <v>14</v>
      </c>
      <c r="C26" s="37">
        <v>3234.51</v>
      </c>
      <c r="D26" s="37">
        <v>3999.43</v>
      </c>
      <c r="E26" s="37">
        <v>2688.93</v>
      </c>
      <c r="F26" s="37">
        <v>2984.47</v>
      </c>
      <c r="G26" s="37">
        <v>2114.25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13" customFormat="1" ht="66.75" customHeight="1" x14ac:dyDescent="0.25">
      <c r="A27" s="92" t="s">
        <v>46</v>
      </c>
      <c r="B27" s="21" t="s">
        <v>14</v>
      </c>
      <c r="C27" s="37">
        <v>19.55</v>
      </c>
      <c r="D27" s="37">
        <v>7.59</v>
      </c>
      <c r="E27" s="37">
        <v>7.75</v>
      </c>
      <c r="F27" s="37">
        <v>7.93</v>
      </c>
      <c r="G27" s="33">
        <v>8.1300000000000008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f>V27*100.8/100</f>
        <v>0</v>
      </c>
      <c r="X27" s="12"/>
    </row>
    <row r="28" spans="1:24" s="13" customFormat="1" ht="31.5" customHeight="1" x14ac:dyDescent="0.25">
      <c r="A28" s="92" t="s">
        <v>47</v>
      </c>
      <c r="B28" s="21" t="s">
        <v>14</v>
      </c>
      <c r="C28" s="37">
        <v>18.059999999999999</v>
      </c>
      <c r="D28" s="37">
        <v>5.95</v>
      </c>
      <c r="E28" s="37">
        <v>5.95</v>
      </c>
      <c r="F28" s="37">
        <v>5.95</v>
      </c>
      <c r="G28" s="33">
        <v>5.95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13" customFormat="1" ht="42.75" customHeight="1" x14ac:dyDescent="0.25">
      <c r="A29" s="92" t="s">
        <v>48</v>
      </c>
      <c r="B29" s="21" t="s">
        <v>14</v>
      </c>
      <c r="C29" s="37">
        <v>1.49</v>
      </c>
      <c r="D29" s="37">
        <v>1.64</v>
      </c>
      <c r="E29" s="37">
        <v>1.8</v>
      </c>
      <c r="F29" s="37">
        <v>1.98</v>
      </c>
      <c r="G29" s="33">
        <v>2.1800000000000002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9" customFormat="1" ht="30" customHeight="1" x14ac:dyDescent="0.25">
      <c r="A30" s="137" t="s">
        <v>136</v>
      </c>
      <c r="B30" s="138"/>
      <c r="C30" s="138"/>
      <c r="D30" s="138"/>
      <c r="E30" s="138"/>
      <c r="F30" s="138"/>
      <c r="G30" s="93"/>
    </row>
    <row r="31" spans="1:24" s="13" customFormat="1" ht="51.75" customHeight="1" x14ac:dyDescent="0.25">
      <c r="A31" s="68" t="s">
        <v>207</v>
      </c>
      <c r="B31" s="21" t="s">
        <v>14</v>
      </c>
      <c r="C31" s="33">
        <v>190865.69</v>
      </c>
      <c r="D31" s="33">
        <v>197736.85</v>
      </c>
      <c r="E31" s="33">
        <v>200505.17</v>
      </c>
      <c r="F31" s="33">
        <v>203512.75</v>
      </c>
      <c r="G31" s="33">
        <v>206565.44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13" customFormat="1" ht="38.25" customHeight="1" x14ac:dyDescent="0.25">
      <c r="A32" s="68" t="s">
        <v>208</v>
      </c>
      <c r="B32" s="10"/>
      <c r="C32" s="33"/>
      <c r="D32" s="33"/>
      <c r="E32" s="33"/>
      <c r="F32" s="33"/>
      <c r="G32" s="33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 s="13" customFormat="1" ht="39.75" customHeight="1" x14ac:dyDescent="0.25">
      <c r="A33" s="68" t="s">
        <v>59</v>
      </c>
      <c r="B33" s="21" t="s">
        <v>14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s="13" customFormat="1" ht="34.5" customHeight="1" x14ac:dyDescent="0.25">
      <c r="A34" s="68" t="s">
        <v>60</v>
      </c>
      <c r="B34" s="21" t="s">
        <v>14</v>
      </c>
      <c r="C34" s="33">
        <v>4554.05</v>
      </c>
      <c r="D34" s="33">
        <v>4590.4799999999996</v>
      </c>
      <c r="E34" s="33">
        <v>4659.34</v>
      </c>
      <c r="F34" s="33">
        <v>4729.2299999999996</v>
      </c>
      <c r="G34" s="33">
        <v>4800.17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s="13" customFormat="1" ht="40.5" customHeight="1" x14ac:dyDescent="0.25">
      <c r="A35" s="5" t="s">
        <v>61</v>
      </c>
      <c r="B35" s="21" t="s">
        <v>14</v>
      </c>
      <c r="C35" s="33">
        <v>76699.34</v>
      </c>
      <c r="D35" s="33">
        <v>80150.81</v>
      </c>
      <c r="E35" s="33">
        <v>81433.22</v>
      </c>
      <c r="F35" s="33">
        <v>82817.59</v>
      </c>
      <c r="G35" s="33">
        <v>84225.49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s="13" customFormat="1" ht="39" customHeight="1" x14ac:dyDescent="0.25">
      <c r="A36" s="5" t="s">
        <v>62</v>
      </c>
      <c r="B36" s="21" t="s">
        <v>14</v>
      </c>
      <c r="C36" s="33">
        <v>1125.3800000000001</v>
      </c>
      <c r="D36" s="33">
        <v>1127.6300000000001</v>
      </c>
      <c r="E36" s="33">
        <v>1133.27</v>
      </c>
      <c r="F36" s="33">
        <v>1138.94</v>
      </c>
      <c r="G36" s="33">
        <v>1145.77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13" customFormat="1" ht="36" customHeight="1" x14ac:dyDescent="0.25">
      <c r="A37" s="5" t="s">
        <v>63</v>
      </c>
      <c r="B37" s="21" t="s">
        <v>14</v>
      </c>
      <c r="C37" s="33">
        <v>3479</v>
      </c>
      <c r="D37" s="33">
        <v>3604.24</v>
      </c>
      <c r="E37" s="33">
        <v>3654.7</v>
      </c>
      <c r="F37" s="33">
        <v>3709.52</v>
      </c>
      <c r="G37" s="33">
        <v>3765.17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s="13" customFormat="1" ht="33.75" customHeight="1" x14ac:dyDescent="0.25">
      <c r="A38" s="5" t="s">
        <v>64</v>
      </c>
      <c r="B38" s="21" t="s">
        <v>14</v>
      </c>
      <c r="C38" s="33">
        <v>94704.19</v>
      </c>
      <c r="D38" s="33">
        <v>98113.54</v>
      </c>
      <c r="E38" s="33">
        <v>99487.13</v>
      </c>
      <c r="F38" s="33">
        <v>100979.44</v>
      </c>
      <c r="G38" s="33">
        <v>102494.13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s="13" customFormat="1" ht="30" customHeight="1" x14ac:dyDescent="0.25">
      <c r="A39" s="5" t="s">
        <v>65</v>
      </c>
      <c r="B39" s="21" t="s">
        <v>14</v>
      </c>
      <c r="C39" s="33">
        <v>406.71</v>
      </c>
      <c r="D39" s="33">
        <v>421.35</v>
      </c>
      <c r="E39" s="33">
        <v>427.25</v>
      </c>
      <c r="F39" s="33">
        <v>433.66</v>
      </c>
      <c r="G39" s="33">
        <v>440.16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s="13" customFormat="1" ht="35.25" customHeight="1" x14ac:dyDescent="0.25">
      <c r="A40" s="5" t="s">
        <v>66</v>
      </c>
      <c r="B40" s="21" t="s">
        <v>14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s="13" customFormat="1" ht="35.25" hidden="1" customHeight="1" x14ac:dyDescent="0.25">
      <c r="A41" s="5"/>
      <c r="B41" s="21"/>
      <c r="C41" s="54"/>
      <c r="D41" s="54">
        <f>SUM(D33:D40)</f>
        <v>188008.05000000002</v>
      </c>
      <c r="E41" s="54">
        <f t="shared" ref="E41:G41" si="2">SUM(E33:E40)</f>
        <v>190794.91</v>
      </c>
      <c r="F41" s="54">
        <f t="shared" si="2"/>
        <v>193808.38</v>
      </c>
      <c r="G41" s="54">
        <f t="shared" si="2"/>
        <v>196870.89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s="9" customFormat="1" ht="69" customHeight="1" x14ac:dyDescent="0.25">
      <c r="A42" s="16" t="s">
        <v>220</v>
      </c>
      <c r="B42" s="76" t="s">
        <v>12</v>
      </c>
      <c r="C42" s="28">
        <v>90011.54</v>
      </c>
      <c r="D42" s="28">
        <f>C42*D46/100</f>
        <v>93251.955439999976</v>
      </c>
      <c r="E42" s="28">
        <f>D42*E46/100</f>
        <v>94557.482816159987</v>
      </c>
      <c r="F42" s="28">
        <f>E42*F46/100</f>
        <v>95975.845058402381</v>
      </c>
      <c r="G42" s="28">
        <f>F42*G46/100</f>
        <v>97415.482734278427</v>
      </c>
      <c r="H42" s="8"/>
      <c r="I42" s="8"/>
      <c r="J42" s="8"/>
      <c r="K42" s="8"/>
    </row>
    <row r="43" spans="1:24" s="9" customFormat="1" ht="39" customHeight="1" x14ac:dyDescent="0.25">
      <c r="A43" s="68" t="s">
        <v>74</v>
      </c>
      <c r="B43" s="76" t="s">
        <v>12</v>
      </c>
      <c r="C43" s="28">
        <v>4963.1899999999996</v>
      </c>
      <c r="D43" s="28">
        <f t="shared" ref="D43:G45" si="3">C43*D47/100</f>
        <v>5002.89552</v>
      </c>
      <c r="E43" s="28">
        <f t="shared" si="3"/>
        <v>5077.9389528000002</v>
      </c>
      <c r="F43" s="28">
        <f t="shared" si="3"/>
        <v>5154.1080370919999</v>
      </c>
      <c r="G43" s="28">
        <f t="shared" si="3"/>
        <v>5231.4196576483801</v>
      </c>
      <c r="H43" s="8"/>
      <c r="I43" s="8"/>
      <c r="J43" s="8"/>
      <c r="K43" s="8"/>
    </row>
    <row r="44" spans="1:24" s="9" customFormat="1" ht="36" customHeight="1" x14ac:dyDescent="0.25">
      <c r="A44" s="5" t="s">
        <v>75</v>
      </c>
      <c r="B44" s="76" t="s">
        <v>12</v>
      </c>
      <c r="C44" s="28">
        <v>71257.98</v>
      </c>
      <c r="D44" s="28">
        <f t="shared" si="3"/>
        <v>74464.589099999997</v>
      </c>
      <c r="E44" s="28">
        <f t="shared" si="3"/>
        <v>75656.022525599983</v>
      </c>
      <c r="F44" s="28">
        <f t="shared" si="3"/>
        <v>76942.174908535177</v>
      </c>
      <c r="G44" s="28">
        <f t="shared" si="3"/>
        <v>78250.191881980281</v>
      </c>
      <c r="H44" s="8"/>
      <c r="I44" s="8"/>
      <c r="J44" s="8"/>
      <c r="K44" s="8"/>
    </row>
    <row r="45" spans="1:24" s="9" customFormat="1" ht="39.75" customHeight="1" x14ac:dyDescent="0.25">
      <c r="A45" s="5" t="s">
        <v>76</v>
      </c>
      <c r="B45" s="76" t="s">
        <v>12</v>
      </c>
      <c r="C45" s="28">
        <v>1125.3699999999999</v>
      </c>
      <c r="D45" s="28">
        <f t="shared" si="3"/>
        <v>1127.6207399999998</v>
      </c>
      <c r="E45" s="28">
        <f t="shared" si="3"/>
        <v>1133.2588436999999</v>
      </c>
      <c r="F45" s="28">
        <f t="shared" si="3"/>
        <v>1138.9251379185</v>
      </c>
      <c r="G45" s="28">
        <f t="shared" si="3"/>
        <v>1145.7586887460109</v>
      </c>
      <c r="H45" s="8"/>
      <c r="I45" s="8"/>
      <c r="J45" s="8"/>
      <c r="K45" s="8"/>
    </row>
    <row r="46" spans="1:24" s="9" customFormat="1" ht="36.75" customHeight="1" x14ac:dyDescent="0.25">
      <c r="A46" s="16" t="s">
        <v>77</v>
      </c>
      <c r="B46" s="76" t="s">
        <v>67</v>
      </c>
      <c r="C46" s="28">
        <v>116.6</v>
      </c>
      <c r="D46" s="28">
        <v>103.6</v>
      </c>
      <c r="E46" s="28">
        <v>101.4</v>
      </c>
      <c r="F46" s="28">
        <v>101.5</v>
      </c>
      <c r="G46" s="26">
        <v>101.5</v>
      </c>
      <c r="H46" s="8"/>
      <c r="I46" s="8"/>
      <c r="J46" s="8"/>
      <c r="K46" s="8"/>
    </row>
    <row r="47" spans="1:24" s="47" customFormat="1" ht="39" customHeight="1" x14ac:dyDescent="0.25">
      <c r="A47" s="68" t="s">
        <v>78</v>
      </c>
      <c r="B47" s="76" t="s">
        <v>67</v>
      </c>
      <c r="C47" s="28">
        <v>128.12</v>
      </c>
      <c r="D47" s="28">
        <v>100.8</v>
      </c>
      <c r="E47" s="28">
        <v>101.5</v>
      </c>
      <c r="F47" s="28">
        <v>101.5</v>
      </c>
      <c r="G47" s="55">
        <v>101.5</v>
      </c>
      <c r="H47" s="70"/>
      <c r="I47" s="70"/>
      <c r="J47" s="70"/>
      <c r="K47" s="70"/>
    </row>
    <row r="48" spans="1:24" s="47" customFormat="1" ht="41.25" customHeight="1" x14ac:dyDescent="0.25">
      <c r="A48" s="5" t="s">
        <v>79</v>
      </c>
      <c r="B48" s="76" t="s">
        <v>67</v>
      </c>
      <c r="C48" s="28">
        <v>103.7</v>
      </c>
      <c r="D48" s="28">
        <v>104.5</v>
      </c>
      <c r="E48" s="28">
        <v>101.6</v>
      </c>
      <c r="F48" s="28">
        <v>101.7</v>
      </c>
      <c r="G48" s="55">
        <v>101.7</v>
      </c>
      <c r="H48" s="70"/>
      <c r="I48" s="70"/>
      <c r="J48" s="70"/>
      <c r="K48" s="70"/>
    </row>
    <row r="49" spans="1:24" s="9" customFormat="1" ht="40.5" customHeight="1" x14ac:dyDescent="0.25">
      <c r="A49" s="5" t="s">
        <v>80</v>
      </c>
      <c r="B49" s="76" t="s">
        <v>67</v>
      </c>
      <c r="C49" s="28">
        <v>116.6</v>
      </c>
      <c r="D49" s="28">
        <v>100.2</v>
      </c>
      <c r="E49" s="28">
        <v>100.5</v>
      </c>
      <c r="F49" s="28">
        <v>100.5</v>
      </c>
      <c r="G49" s="26">
        <v>100.6</v>
      </c>
      <c r="H49" s="8"/>
      <c r="I49" s="8"/>
      <c r="J49" s="8"/>
      <c r="K49" s="8"/>
    </row>
    <row r="50" spans="1:24" s="9" customFormat="1" ht="32.25" customHeight="1" x14ac:dyDescent="0.25">
      <c r="A50" s="139" t="s">
        <v>137</v>
      </c>
      <c r="B50" s="140"/>
      <c r="C50" s="140"/>
      <c r="D50" s="140"/>
      <c r="E50" s="140"/>
      <c r="F50" s="140"/>
      <c r="G50" s="94"/>
      <c r="H50" s="8"/>
      <c r="I50" s="8"/>
      <c r="J50" s="8"/>
      <c r="K50" s="8"/>
    </row>
    <row r="51" spans="1:24" s="9" customFormat="1" ht="49.5" customHeight="1" x14ac:dyDescent="0.25">
      <c r="A51" s="16" t="s">
        <v>179</v>
      </c>
      <c r="B51" s="76" t="s">
        <v>9</v>
      </c>
      <c r="C51" s="49">
        <f>C52+C56</f>
        <v>5216</v>
      </c>
      <c r="D51" s="49">
        <f t="shared" ref="D51:G51" si="4">D52+D56</f>
        <v>5226</v>
      </c>
      <c r="E51" s="49">
        <f t="shared" si="4"/>
        <v>5232</v>
      </c>
      <c r="F51" s="49">
        <f t="shared" si="4"/>
        <v>5237</v>
      </c>
      <c r="G51" s="49">
        <f t="shared" si="4"/>
        <v>5242</v>
      </c>
      <c r="H51" s="8"/>
      <c r="I51" s="8"/>
      <c r="J51" s="8"/>
      <c r="K51" s="8"/>
    </row>
    <row r="52" spans="1:24" s="9" customFormat="1" ht="30.75" customHeight="1" x14ac:dyDescent="0.25">
      <c r="A52" s="16" t="s">
        <v>72</v>
      </c>
      <c r="B52" s="76"/>
      <c r="C52" s="95" t="s">
        <v>209</v>
      </c>
      <c r="D52" s="17">
        <v>2039</v>
      </c>
      <c r="E52" s="17">
        <v>2041</v>
      </c>
      <c r="F52" s="17">
        <v>2043</v>
      </c>
      <c r="G52" s="17">
        <v>2045</v>
      </c>
      <c r="H52" s="8"/>
      <c r="I52" s="8"/>
      <c r="J52" s="8"/>
      <c r="K52" s="8"/>
    </row>
    <row r="53" spans="1:24" s="9" customFormat="1" ht="36" customHeight="1" x14ac:dyDescent="0.25">
      <c r="A53" s="16" t="s">
        <v>68</v>
      </c>
      <c r="B53" s="76" t="s">
        <v>9</v>
      </c>
      <c r="C53" s="95" t="s">
        <v>181</v>
      </c>
      <c r="D53" s="95" t="s">
        <v>181</v>
      </c>
      <c r="E53" s="95" t="s">
        <v>181</v>
      </c>
      <c r="F53" s="95" t="s">
        <v>181</v>
      </c>
      <c r="G53" s="95" t="s">
        <v>181</v>
      </c>
      <c r="H53" s="8"/>
      <c r="I53" s="8"/>
      <c r="J53" s="8"/>
      <c r="K53" s="8"/>
    </row>
    <row r="54" spans="1:24" s="9" customFormat="1" ht="33" customHeight="1" x14ac:dyDescent="0.25">
      <c r="A54" s="16" t="s">
        <v>69</v>
      </c>
      <c r="B54" s="76" t="s">
        <v>9</v>
      </c>
      <c r="C54" s="95" t="s">
        <v>210</v>
      </c>
      <c r="D54" s="95" t="s">
        <v>210</v>
      </c>
      <c r="E54" s="95" t="s">
        <v>211</v>
      </c>
      <c r="F54" s="95" t="s">
        <v>211</v>
      </c>
      <c r="G54" s="95" t="s">
        <v>211</v>
      </c>
      <c r="H54" s="8"/>
      <c r="I54" s="8"/>
      <c r="J54" s="8"/>
      <c r="K54" s="8"/>
    </row>
    <row r="55" spans="1:24" s="9" customFormat="1" ht="24" customHeight="1" x14ac:dyDescent="0.25">
      <c r="A55" s="16" t="s">
        <v>70</v>
      </c>
      <c r="B55" s="76" t="s">
        <v>9</v>
      </c>
      <c r="C55" s="95" t="s">
        <v>212</v>
      </c>
      <c r="D55" s="17">
        <v>1828</v>
      </c>
      <c r="E55" s="17">
        <v>1829</v>
      </c>
      <c r="F55" s="17">
        <v>1831</v>
      </c>
      <c r="G55" s="17">
        <v>1833</v>
      </c>
      <c r="H55" s="8"/>
      <c r="I55" s="8"/>
      <c r="J55" s="8"/>
      <c r="K55" s="8"/>
    </row>
    <row r="56" spans="1:24" s="9" customFormat="1" ht="30" customHeight="1" x14ac:dyDescent="0.25">
      <c r="A56" s="16" t="s">
        <v>73</v>
      </c>
      <c r="B56" s="76" t="s">
        <v>9</v>
      </c>
      <c r="C56" s="95" t="s">
        <v>213</v>
      </c>
      <c r="D56" s="17">
        <v>3187</v>
      </c>
      <c r="E56" s="17">
        <v>3191</v>
      </c>
      <c r="F56" s="17">
        <v>3194</v>
      </c>
      <c r="G56" s="17">
        <v>3197</v>
      </c>
      <c r="H56" s="8"/>
      <c r="I56" s="8"/>
      <c r="J56" s="8"/>
      <c r="K56" s="8"/>
    </row>
    <row r="57" spans="1:24" s="9" customFormat="1" ht="35.25" customHeight="1" x14ac:dyDescent="0.25">
      <c r="A57" s="16" t="s">
        <v>81</v>
      </c>
      <c r="B57" s="76" t="s">
        <v>8</v>
      </c>
      <c r="C57" s="17">
        <f>C58+C59</f>
        <v>17113</v>
      </c>
      <c r="D57" s="17">
        <f t="shared" ref="D57:G57" si="5">D58+D59</f>
        <v>17148</v>
      </c>
      <c r="E57" s="17">
        <f t="shared" si="5"/>
        <v>17164</v>
      </c>
      <c r="F57" s="17">
        <f t="shared" si="5"/>
        <v>17181</v>
      </c>
      <c r="G57" s="17">
        <f t="shared" si="5"/>
        <v>17199</v>
      </c>
      <c r="H57" s="8"/>
      <c r="I57" s="8"/>
      <c r="J57" s="8"/>
      <c r="K57" s="8"/>
    </row>
    <row r="58" spans="1:24" s="9" customFormat="1" ht="49.5" customHeight="1" x14ac:dyDescent="0.25">
      <c r="A58" s="16" t="s">
        <v>82</v>
      </c>
      <c r="B58" s="76" t="s">
        <v>8</v>
      </c>
      <c r="C58" s="95" t="s">
        <v>214</v>
      </c>
      <c r="D58" s="95" t="s">
        <v>215</v>
      </c>
      <c r="E58" s="95" t="s">
        <v>216</v>
      </c>
      <c r="F58" s="95" t="s">
        <v>217</v>
      </c>
      <c r="G58" s="95" t="s">
        <v>218</v>
      </c>
      <c r="H58" s="8"/>
      <c r="I58" s="8"/>
      <c r="J58" s="8"/>
      <c r="K58" s="8"/>
    </row>
    <row r="59" spans="1:24" s="9" customFormat="1" ht="41.25" customHeight="1" x14ac:dyDescent="0.25">
      <c r="A59" s="16" t="s">
        <v>83</v>
      </c>
      <c r="B59" s="76" t="s">
        <v>8</v>
      </c>
      <c r="C59" s="17">
        <v>4776</v>
      </c>
      <c r="D59" s="17">
        <v>4786</v>
      </c>
      <c r="E59" s="17">
        <v>4790</v>
      </c>
      <c r="F59" s="17">
        <v>4795</v>
      </c>
      <c r="G59" s="17">
        <v>4800</v>
      </c>
      <c r="H59" s="8"/>
      <c r="I59" s="8"/>
      <c r="J59" s="8"/>
      <c r="K59" s="8"/>
    </row>
    <row r="60" spans="1:24" s="9" customFormat="1" ht="55.5" customHeight="1" x14ac:dyDescent="0.25">
      <c r="A60" s="16" t="s">
        <v>162</v>
      </c>
      <c r="B60" s="76" t="s">
        <v>8</v>
      </c>
      <c r="C60" s="17">
        <v>6843</v>
      </c>
      <c r="D60" s="49">
        <v>8170</v>
      </c>
      <c r="E60" s="49">
        <v>8178</v>
      </c>
      <c r="F60" s="49">
        <v>8186</v>
      </c>
      <c r="G60" s="49">
        <v>8195</v>
      </c>
      <c r="H60" s="8"/>
      <c r="I60" s="8"/>
      <c r="J60" s="8"/>
      <c r="K60" s="8"/>
    </row>
    <row r="61" spans="1:24" s="9" customFormat="1" ht="21.75" customHeight="1" x14ac:dyDescent="0.25">
      <c r="A61" s="141" t="s">
        <v>178</v>
      </c>
      <c r="B61" s="141"/>
      <c r="C61" s="141"/>
      <c r="D61" s="141"/>
      <c r="E61" s="141"/>
      <c r="F61" s="141"/>
      <c r="G61" s="94"/>
      <c r="H61" s="8"/>
      <c r="I61" s="8"/>
      <c r="J61" s="8"/>
      <c r="K61" s="8"/>
    </row>
    <row r="62" spans="1:24" s="9" customFormat="1" ht="56.25" customHeight="1" x14ac:dyDescent="0.25">
      <c r="A62" s="16" t="s">
        <v>157</v>
      </c>
      <c r="B62" s="76" t="s">
        <v>14</v>
      </c>
      <c r="C62" s="26">
        <v>4057.72</v>
      </c>
      <c r="D62" s="26">
        <f>C62*D63/100</f>
        <v>4374.2221599999993</v>
      </c>
      <c r="E62" s="26">
        <f t="shared" ref="E62:G62" si="6">D62*E63/100</f>
        <v>4606.0559344799995</v>
      </c>
      <c r="F62" s="26">
        <f t="shared" si="6"/>
        <v>4808.7223955971194</v>
      </c>
      <c r="G62" s="26">
        <f t="shared" si="6"/>
        <v>5015.4974586077951</v>
      </c>
      <c r="H62" s="8"/>
      <c r="I62" s="8"/>
      <c r="J62" s="8"/>
      <c r="K62" s="8"/>
    </row>
    <row r="63" spans="1:24" s="9" customFormat="1" ht="40.5" customHeight="1" x14ac:dyDescent="0.25">
      <c r="A63" s="16" t="s">
        <v>127</v>
      </c>
      <c r="B63" s="76" t="s">
        <v>67</v>
      </c>
      <c r="C63" s="4">
        <v>128.5</v>
      </c>
      <c r="D63" s="4">
        <v>107.8</v>
      </c>
      <c r="E63" s="4">
        <v>105.3</v>
      </c>
      <c r="F63" s="4">
        <v>104.4</v>
      </c>
      <c r="G63" s="4">
        <v>104.3</v>
      </c>
      <c r="H63" s="8"/>
      <c r="I63" s="8"/>
      <c r="J63" s="8"/>
      <c r="K63" s="8"/>
    </row>
    <row r="64" spans="1:24" s="13" customFormat="1" ht="20.25" customHeight="1" x14ac:dyDescent="0.25">
      <c r="A64" s="96" t="s">
        <v>49</v>
      </c>
      <c r="B64" s="10"/>
      <c r="C64" s="26"/>
      <c r="D64" s="55"/>
      <c r="E64" s="55"/>
      <c r="F64" s="55"/>
      <c r="G64" s="17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s="13" customFormat="1" ht="36" customHeight="1" x14ac:dyDescent="0.25">
      <c r="A65" s="97" t="s">
        <v>128</v>
      </c>
      <c r="B65" s="76" t="s">
        <v>14</v>
      </c>
      <c r="C65" s="26">
        <v>243.38</v>
      </c>
      <c r="D65" s="26">
        <f>C65*D63/100</f>
        <v>262.36363999999998</v>
      </c>
      <c r="E65" s="26">
        <f t="shared" ref="E65:G65" si="7">D65*E63/100</f>
        <v>276.26891291999999</v>
      </c>
      <c r="F65" s="26">
        <f t="shared" si="7"/>
        <v>288.42474508847999</v>
      </c>
      <c r="G65" s="26">
        <f t="shared" si="7"/>
        <v>300.82700912728461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s="13" customFormat="1" ht="36.75" customHeight="1" x14ac:dyDescent="0.25">
      <c r="A66" s="97" t="s">
        <v>129</v>
      </c>
      <c r="B66" s="76" t="s">
        <v>14</v>
      </c>
      <c r="C66" s="20">
        <v>1046.48</v>
      </c>
      <c r="D66" s="26">
        <f>C66*D63/100</f>
        <v>1128.10544</v>
      </c>
      <c r="E66" s="26">
        <f t="shared" ref="E66:G66" si="8">D66*E63/100</f>
        <v>1187.8950283199999</v>
      </c>
      <c r="F66" s="26">
        <f t="shared" si="8"/>
        <v>1240.16240956608</v>
      </c>
      <c r="G66" s="26">
        <f t="shared" si="8"/>
        <v>1293.4893931774213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s="13" customFormat="1" ht="33" customHeight="1" x14ac:dyDescent="0.25">
      <c r="A67" s="97" t="s">
        <v>130</v>
      </c>
      <c r="B67" s="76" t="s">
        <v>14</v>
      </c>
      <c r="C67" s="20">
        <v>197.45</v>
      </c>
      <c r="D67" s="26">
        <f>C67*D63/100</f>
        <v>212.85109999999997</v>
      </c>
      <c r="E67" s="26">
        <f t="shared" ref="E67:F67" si="9">D67*E63/100</f>
        <v>224.13220829999997</v>
      </c>
      <c r="F67" s="26">
        <f t="shared" si="9"/>
        <v>233.9940254652</v>
      </c>
      <c r="G67" s="26">
        <v>244.05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s="13" customFormat="1" ht="33" customHeight="1" x14ac:dyDescent="0.25">
      <c r="A68" s="97" t="s">
        <v>131</v>
      </c>
      <c r="B68" s="76" t="s">
        <v>14</v>
      </c>
      <c r="C68" s="26">
        <v>29.7</v>
      </c>
      <c r="D68" s="26">
        <f>C68*D63/100</f>
        <v>32.016599999999997</v>
      </c>
      <c r="E68" s="26">
        <f t="shared" ref="E68:G68" si="10">D68*E63/100</f>
        <v>33.713479799999995</v>
      </c>
      <c r="F68" s="26">
        <f t="shared" si="10"/>
        <v>35.196872911199996</v>
      </c>
      <c r="G68" s="26">
        <f t="shared" si="10"/>
        <v>36.710338446381598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s="13" customFormat="1" ht="33" customHeight="1" x14ac:dyDescent="0.25">
      <c r="A69" s="97" t="s">
        <v>132</v>
      </c>
      <c r="B69" s="76" t="s">
        <v>14</v>
      </c>
      <c r="C69" s="20">
        <v>1505.31</v>
      </c>
      <c r="D69" s="26">
        <f>C69*D63/100</f>
        <v>1622.7241799999997</v>
      </c>
      <c r="E69" s="26">
        <f t="shared" ref="E69:G69" si="11">D69*E63/100</f>
        <v>1708.7285615399994</v>
      </c>
      <c r="F69" s="26">
        <f t="shared" si="11"/>
        <v>1783.9126182477596</v>
      </c>
      <c r="G69" s="26">
        <f t="shared" si="11"/>
        <v>1860.6208608324132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s="13" customFormat="1" ht="33.75" customHeight="1" x14ac:dyDescent="0.25">
      <c r="A70" s="97" t="s">
        <v>133</v>
      </c>
      <c r="B70" s="76" t="s">
        <v>14</v>
      </c>
      <c r="C70" s="26">
        <v>232.95</v>
      </c>
      <c r="D70" s="26">
        <f>C70*D63/100</f>
        <v>251.12009999999998</v>
      </c>
      <c r="E70" s="26">
        <f t="shared" ref="E70:G70" si="12">D70*E63/100</f>
        <v>264.42946529999995</v>
      </c>
      <c r="F70" s="26">
        <f t="shared" si="12"/>
        <v>276.06436177319995</v>
      </c>
      <c r="G70" s="26">
        <f t="shared" si="12"/>
        <v>287.93512932944753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s="9" customFormat="1" ht="27" customHeight="1" x14ac:dyDescent="0.25">
      <c r="A71" s="125" t="s">
        <v>138</v>
      </c>
      <c r="B71" s="125"/>
      <c r="C71" s="125"/>
      <c r="D71" s="125"/>
      <c r="E71" s="125"/>
      <c r="F71" s="125"/>
      <c r="G71" s="93"/>
    </row>
    <row r="72" spans="1:24" s="13" customFormat="1" ht="31.5" x14ac:dyDescent="0.25">
      <c r="A72" s="68" t="s">
        <v>50</v>
      </c>
      <c r="B72" s="76" t="s">
        <v>14</v>
      </c>
      <c r="C72" s="26">
        <f>C74+C75+C76</f>
        <v>35603.64</v>
      </c>
      <c r="D72" s="26">
        <f t="shared" ref="D72:G72" si="13">D74+D75+D76</f>
        <v>38829.360000000001</v>
      </c>
      <c r="E72" s="26">
        <f t="shared" si="13"/>
        <v>41049.43</v>
      </c>
      <c r="F72" s="26">
        <f t="shared" si="13"/>
        <v>42983.18</v>
      </c>
      <c r="G72" s="26">
        <f t="shared" si="13"/>
        <v>45067.03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s="13" customFormat="1" x14ac:dyDescent="0.25">
      <c r="A73" s="68" t="s">
        <v>51</v>
      </c>
      <c r="B73" s="10"/>
      <c r="C73" s="33"/>
      <c r="D73" s="33"/>
      <c r="E73" s="33"/>
      <c r="F73" s="33"/>
      <c r="G73" s="33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s="13" customFormat="1" ht="31.5" x14ac:dyDescent="0.25">
      <c r="A74" s="69" t="s">
        <v>52</v>
      </c>
      <c r="B74" s="76" t="s">
        <v>14</v>
      </c>
      <c r="C74" s="26">
        <v>2145.63</v>
      </c>
      <c r="D74" s="26">
        <v>2345.14</v>
      </c>
      <c r="E74" s="26">
        <v>2471.81</v>
      </c>
      <c r="F74" s="26">
        <v>2570.69</v>
      </c>
      <c r="G74" s="26">
        <v>2673.51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s="13" customFormat="1" ht="31.5" x14ac:dyDescent="0.25">
      <c r="A75" s="69" t="s">
        <v>53</v>
      </c>
      <c r="B75" s="76" t="s">
        <v>14</v>
      </c>
      <c r="C75" s="26">
        <v>26094.17</v>
      </c>
      <c r="D75" s="26">
        <v>28520.959999999999</v>
      </c>
      <c r="E75" s="26">
        <v>30061.05</v>
      </c>
      <c r="F75" s="26">
        <v>31263.5</v>
      </c>
      <c r="G75" s="26">
        <v>32514.04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s="13" customFormat="1" ht="31.5" x14ac:dyDescent="0.25">
      <c r="A76" s="69" t="s">
        <v>54</v>
      </c>
      <c r="B76" s="76" t="s">
        <v>14</v>
      </c>
      <c r="C76" s="26">
        <v>7363.84</v>
      </c>
      <c r="D76" s="26">
        <v>7963.26</v>
      </c>
      <c r="E76" s="26">
        <v>8516.57</v>
      </c>
      <c r="F76" s="26">
        <v>9148.99</v>
      </c>
      <c r="G76" s="26">
        <v>9879.48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s="15" customFormat="1" ht="27" customHeight="1" x14ac:dyDescent="0.25">
      <c r="A77" s="5" t="s">
        <v>55</v>
      </c>
      <c r="B77" s="10" t="s">
        <v>56</v>
      </c>
      <c r="C77" s="26">
        <v>38602.769999999997</v>
      </c>
      <c r="D77" s="56">
        <v>41996.39</v>
      </c>
      <c r="E77" s="56">
        <v>44267.69</v>
      </c>
      <c r="F77" s="56">
        <v>45933.98</v>
      </c>
      <c r="G77" s="56">
        <v>47332.36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s="9" customFormat="1" ht="48" customHeight="1" x14ac:dyDescent="0.25">
      <c r="A78" s="16" t="s">
        <v>219</v>
      </c>
      <c r="B78" s="76" t="s">
        <v>13</v>
      </c>
      <c r="C78" s="24">
        <v>74891.5</v>
      </c>
      <c r="D78" s="22">
        <v>87473.3</v>
      </c>
      <c r="E78" s="22">
        <v>93683.9</v>
      </c>
      <c r="F78" s="22">
        <v>100335.4</v>
      </c>
      <c r="G78" s="22">
        <v>107358.9</v>
      </c>
      <c r="H78" s="8"/>
      <c r="I78" s="8"/>
      <c r="J78" s="8"/>
      <c r="K78" s="8"/>
    </row>
    <row r="79" spans="1:24" s="9" customFormat="1" ht="38.25" customHeight="1" x14ac:dyDescent="0.25">
      <c r="A79" s="42" t="s">
        <v>190</v>
      </c>
      <c r="B79" s="76" t="s">
        <v>67</v>
      </c>
      <c r="C79" s="24">
        <v>109.4</v>
      </c>
      <c r="D79" s="62">
        <v>102.88</v>
      </c>
      <c r="E79" s="62">
        <v>102.88</v>
      </c>
      <c r="F79" s="62">
        <v>102.88</v>
      </c>
      <c r="G79" s="62">
        <v>102.88</v>
      </c>
      <c r="H79" s="8"/>
      <c r="I79" s="8"/>
      <c r="J79" s="8"/>
      <c r="K79" s="8"/>
    </row>
    <row r="80" spans="1:24" s="9" customFormat="1" ht="50.25" customHeight="1" x14ac:dyDescent="0.25">
      <c r="A80" s="16" t="s">
        <v>191</v>
      </c>
      <c r="B80" s="76" t="s">
        <v>8</v>
      </c>
      <c r="C80" s="76">
        <v>40256</v>
      </c>
      <c r="D80" s="17">
        <v>40297</v>
      </c>
      <c r="E80" s="17">
        <v>40377</v>
      </c>
      <c r="F80" s="17">
        <v>40418</v>
      </c>
      <c r="G80" s="17">
        <v>40458</v>
      </c>
      <c r="H80" s="8"/>
      <c r="I80" s="8"/>
      <c r="J80" s="8"/>
      <c r="K80" s="8"/>
    </row>
    <row r="81" spans="1:11" s="9" customFormat="1" ht="36" customHeight="1" x14ac:dyDescent="0.25">
      <c r="A81" s="16" t="s">
        <v>192</v>
      </c>
      <c r="B81" s="76" t="s">
        <v>8</v>
      </c>
      <c r="C81" s="57">
        <v>135</v>
      </c>
      <c r="D81" s="57">
        <v>181</v>
      </c>
      <c r="E81" s="57">
        <v>174</v>
      </c>
      <c r="F81" s="57">
        <v>172</v>
      </c>
      <c r="G81" s="57">
        <v>169</v>
      </c>
      <c r="H81" s="8"/>
      <c r="I81" s="8"/>
      <c r="J81" s="8"/>
      <c r="K81" s="8"/>
    </row>
    <row r="82" spans="1:11" s="9" customFormat="1" ht="36" customHeight="1" x14ac:dyDescent="0.25">
      <c r="A82" s="16" t="s">
        <v>193</v>
      </c>
      <c r="B82" s="76" t="s">
        <v>67</v>
      </c>
      <c r="C82" s="58">
        <v>0.4</v>
      </c>
      <c r="D82" s="58">
        <v>0.48</v>
      </c>
      <c r="E82" s="58">
        <v>0.46</v>
      </c>
      <c r="F82" s="58">
        <v>0.46</v>
      </c>
      <c r="G82" s="58">
        <v>0.45</v>
      </c>
      <c r="H82" s="8"/>
      <c r="I82" s="8"/>
      <c r="J82" s="8"/>
      <c r="K82" s="8"/>
    </row>
    <row r="83" spans="1:11" s="9" customFormat="1" ht="30.75" customHeight="1" x14ac:dyDescent="0.25">
      <c r="A83" s="137" t="s">
        <v>139</v>
      </c>
      <c r="B83" s="138"/>
      <c r="C83" s="138"/>
      <c r="D83" s="138"/>
      <c r="E83" s="138"/>
      <c r="F83" s="138"/>
      <c r="G83" s="93"/>
    </row>
    <row r="84" spans="1:11" s="9" customFormat="1" ht="54.75" customHeight="1" x14ac:dyDescent="0.25">
      <c r="A84" s="77" t="s">
        <v>140</v>
      </c>
      <c r="B84" s="21" t="s">
        <v>14</v>
      </c>
      <c r="C84" s="58">
        <v>14475.8</v>
      </c>
      <c r="D84" s="26">
        <v>15865.48</v>
      </c>
      <c r="E84" s="26">
        <v>16833.27</v>
      </c>
      <c r="F84" s="26">
        <v>17506.599999999999</v>
      </c>
      <c r="G84" s="26">
        <v>18206.87</v>
      </c>
      <c r="H84" s="8"/>
      <c r="I84" s="8"/>
      <c r="J84" s="8"/>
      <c r="K84" s="8"/>
    </row>
    <row r="85" spans="1:11" s="9" customFormat="1" ht="50.25" customHeight="1" x14ac:dyDescent="0.25">
      <c r="A85" s="16" t="s">
        <v>126</v>
      </c>
      <c r="B85" s="76" t="s">
        <v>67</v>
      </c>
      <c r="C85" s="4">
        <v>116.3</v>
      </c>
      <c r="D85" s="4">
        <f t="shared" ref="D85:G85" si="14">D84/C84*100</f>
        <v>109.60002210585944</v>
      </c>
      <c r="E85" s="4">
        <f t="shared" si="14"/>
        <v>106.09997302319249</v>
      </c>
      <c r="F85" s="4">
        <f t="shared" si="14"/>
        <v>103.99999524750687</v>
      </c>
      <c r="G85" s="4">
        <f t="shared" si="14"/>
        <v>104.00003427278854</v>
      </c>
      <c r="H85" s="8"/>
      <c r="I85" s="8"/>
      <c r="J85" s="8"/>
      <c r="K85" s="8"/>
    </row>
    <row r="86" spans="1:11" s="9" customFormat="1" ht="32.25" customHeight="1" x14ac:dyDescent="0.25">
      <c r="A86" s="16" t="s">
        <v>84</v>
      </c>
      <c r="B86" s="76" t="s">
        <v>7</v>
      </c>
      <c r="C86" s="76">
        <v>514</v>
      </c>
      <c r="D86" s="76">
        <v>517</v>
      </c>
      <c r="E86" s="76">
        <v>520</v>
      </c>
      <c r="F86" s="76">
        <v>525</v>
      </c>
      <c r="G86" s="76">
        <v>530</v>
      </c>
      <c r="H86" s="8"/>
      <c r="I86" s="8"/>
      <c r="J86" s="8"/>
      <c r="K86" s="8"/>
    </row>
    <row r="87" spans="1:11" s="9" customFormat="1" ht="50.25" customHeight="1" x14ac:dyDescent="0.25">
      <c r="A87" s="18" t="s">
        <v>134</v>
      </c>
      <c r="B87" s="76" t="s">
        <v>14</v>
      </c>
      <c r="C87" s="26">
        <v>380.6</v>
      </c>
      <c r="D87" s="26">
        <v>417.14</v>
      </c>
      <c r="E87" s="26">
        <v>442.58</v>
      </c>
      <c r="F87" s="26">
        <v>460.29</v>
      </c>
      <c r="G87" s="26">
        <v>478.7</v>
      </c>
      <c r="H87" s="8"/>
      <c r="I87" s="8"/>
      <c r="J87" s="8"/>
      <c r="K87" s="8"/>
    </row>
    <row r="88" spans="1:11" s="9" customFormat="1" ht="39.75" customHeight="1" x14ac:dyDescent="0.25">
      <c r="A88" s="16" t="s">
        <v>221</v>
      </c>
      <c r="B88" s="76" t="s">
        <v>7</v>
      </c>
      <c r="C88" s="76">
        <v>85</v>
      </c>
      <c r="D88" s="76">
        <v>86</v>
      </c>
      <c r="E88" s="76">
        <v>86</v>
      </c>
      <c r="F88" s="76">
        <v>87</v>
      </c>
      <c r="G88" s="76">
        <v>87</v>
      </c>
      <c r="H88" s="8"/>
      <c r="I88" s="8"/>
      <c r="J88" s="8"/>
      <c r="K88" s="8"/>
    </row>
    <row r="89" spans="1:11" s="9" customFormat="1" ht="63" x14ac:dyDescent="0.25">
      <c r="A89" s="16" t="s">
        <v>222</v>
      </c>
      <c r="B89" s="76" t="s">
        <v>14</v>
      </c>
      <c r="C89" s="28">
        <v>1818.7</v>
      </c>
      <c r="D89" s="28">
        <v>1993.3</v>
      </c>
      <c r="E89" s="28">
        <v>2114.9</v>
      </c>
      <c r="F89" s="28">
        <v>2199.5</v>
      </c>
      <c r="G89" s="28">
        <v>2287.5</v>
      </c>
      <c r="H89" s="8"/>
      <c r="I89" s="8"/>
      <c r="J89" s="8"/>
      <c r="K89" s="8"/>
    </row>
    <row r="90" spans="1:11" s="9" customFormat="1" ht="24" customHeight="1" x14ac:dyDescent="0.25">
      <c r="A90" s="125" t="s">
        <v>141</v>
      </c>
      <c r="B90" s="125"/>
      <c r="C90" s="125"/>
      <c r="D90" s="125"/>
      <c r="E90" s="125"/>
      <c r="F90" s="125"/>
      <c r="G90" s="93"/>
    </row>
    <row r="91" spans="1:11" s="9" customFormat="1" ht="36" customHeight="1" x14ac:dyDescent="0.25">
      <c r="A91" s="25" t="s">
        <v>85</v>
      </c>
      <c r="B91" s="76" t="s">
        <v>2</v>
      </c>
      <c r="C91" s="59">
        <v>76.77</v>
      </c>
      <c r="D91" s="59">
        <v>76.947999999999993</v>
      </c>
      <c r="E91" s="59">
        <v>77.149000000000001</v>
      </c>
      <c r="F91" s="59">
        <v>77.400000000000006</v>
      </c>
      <c r="G91" s="59">
        <v>78.56</v>
      </c>
    </row>
    <row r="92" spans="1:11" s="9" customFormat="1" ht="38.25" customHeight="1" x14ac:dyDescent="0.25">
      <c r="A92" s="25" t="s">
        <v>86</v>
      </c>
      <c r="B92" s="34" t="s">
        <v>57</v>
      </c>
      <c r="C92" s="4">
        <v>99.8</v>
      </c>
      <c r="D92" s="4">
        <f>D91/C91*100</f>
        <v>100.23186140419433</v>
      </c>
      <c r="E92" s="4">
        <f>E91/D91*100</f>
        <v>100.26121536622135</v>
      </c>
      <c r="F92" s="4">
        <f>F91/E91*100</f>
        <v>100.32534446331125</v>
      </c>
      <c r="G92" s="4">
        <f>G91/F91*100</f>
        <v>101.49870801033592</v>
      </c>
    </row>
    <row r="93" spans="1:11" s="9" customFormat="1" ht="27" customHeight="1" x14ac:dyDescent="0.25">
      <c r="A93" s="25" t="s">
        <v>87</v>
      </c>
      <c r="B93" s="76" t="s">
        <v>2</v>
      </c>
      <c r="C93" s="27">
        <v>76.858999999999995</v>
      </c>
      <c r="D93" s="27">
        <f>(D91+E91)/2</f>
        <v>77.04849999999999</v>
      </c>
      <c r="E93" s="27">
        <f>(E91+F91)/2</f>
        <v>77.274500000000003</v>
      </c>
      <c r="F93" s="27">
        <f>(F91+G91)/2</f>
        <v>77.98</v>
      </c>
      <c r="G93" s="27">
        <v>79.344999999999999</v>
      </c>
    </row>
    <row r="94" spans="1:11" s="9" customFormat="1" ht="31.5" x14ac:dyDescent="0.25">
      <c r="A94" s="25" t="s">
        <v>88</v>
      </c>
      <c r="B94" s="76" t="s">
        <v>2</v>
      </c>
      <c r="C94" s="27">
        <v>5.6289999999999996</v>
      </c>
      <c r="D94" s="27">
        <v>5.181</v>
      </c>
      <c r="E94" s="27">
        <v>4.8819999999999997</v>
      </c>
      <c r="F94" s="27">
        <v>4.5709999999999997</v>
      </c>
      <c r="G94" s="27">
        <v>4.375</v>
      </c>
    </row>
    <row r="95" spans="1:11" s="9" customFormat="1" ht="31.5" x14ac:dyDescent="0.25">
      <c r="A95" s="25" t="s">
        <v>194</v>
      </c>
      <c r="B95" s="76" t="s">
        <v>2</v>
      </c>
      <c r="C95" s="27">
        <v>11.79</v>
      </c>
      <c r="D95" s="27">
        <v>12.278</v>
      </c>
      <c r="E95" s="27">
        <v>12.657999999999999</v>
      </c>
      <c r="F95" s="27">
        <v>12.794</v>
      </c>
      <c r="G95" s="27">
        <v>12.834</v>
      </c>
    </row>
    <row r="96" spans="1:11" s="9" customFormat="1" ht="31.5" x14ac:dyDescent="0.25">
      <c r="A96" s="25" t="s">
        <v>89</v>
      </c>
      <c r="B96" s="76" t="s">
        <v>2</v>
      </c>
      <c r="C96" s="27">
        <v>43.767000000000003</v>
      </c>
      <c r="D96" s="27">
        <v>43.86</v>
      </c>
      <c r="E96" s="27">
        <v>43.975000000000001</v>
      </c>
      <c r="F96" s="27">
        <v>44.118000000000002</v>
      </c>
      <c r="G96" s="27">
        <v>44.779000000000003</v>
      </c>
    </row>
    <row r="97" spans="1:7" s="9" customFormat="1" ht="31.5" x14ac:dyDescent="0.25">
      <c r="A97" s="25" t="s">
        <v>90</v>
      </c>
      <c r="B97" s="76" t="s">
        <v>2</v>
      </c>
      <c r="C97" s="60">
        <v>15.773999999999999</v>
      </c>
      <c r="D97" s="11">
        <v>15.736000000000001</v>
      </c>
      <c r="E97" s="11">
        <v>15.723000000000001</v>
      </c>
      <c r="F97" s="11">
        <v>15.712</v>
      </c>
      <c r="G97" s="11">
        <v>15.782999999999999</v>
      </c>
    </row>
    <row r="98" spans="1:7" s="47" customFormat="1" ht="30" customHeight="1" x14ac:dyDescent="0.25">
      <c r="A98" s="25" t="s">
        <v>91</v>
      </c>
      <c r="B98" s="76" t="s">
        <v>2</v>
      </c>
      <c r="C98" s="59">
        <v>0.78</v>
      </c>
      <c r="D98" s="59">
        <v>0.79800000000000004</v>
      </c>
      <c r="E98" s="59">
        <v>0.8</v>
      </c>
      <c r="F98" s="59">
        <v>0.81</v>
      </c>
      <c r="G98" s="59">
        <v>0.81499999999999995</v>
      </c>
    </row>
    <row r="99" spans="1:7" s="47" customFormat="1" ht="27.75" customHeight="1" x14ac:dyDescent="0.25">
      <c r="A99" s="25" t="s">
        <v>92</v>
      </c>
      <c r="B99" s="76" t="s">
        <v>3</v>
      </c>
      <c r="C99" s="22">
        <f>C98/C93*1000</f>
        <v>10.148453661900364</v>
      </c>
      <c r="D99" s="22">
        <f t="shared" ref="D99:E99" si="15">D98/D93*1000</f>
        <v>10.357112727697491</v>
      </c>
      <c r="E99" s="22">
        <f t="shared" si="15"/>
        <v>10.352703673268673</v>
      </c>
      <c r="F99" s="22">
        <f>F98/F93*1000</f>
        <v>10.387278789433189</v>
      </c>
      <c r="G99" s="22">
        <f>G98/G93*1000</f>
        <v>10.271598714474763</v>
      </c>
    </row>
    <row r="100" spans="1:7" s="9" customFormat="1" ht="27" customHeight="1" x14ac:dyDescent="0.25">
      <c r="A100" s="35" t="s">
        <v>93</v>
      </c>
      <c r="B100" s="76" t="s">
        <v>2</v>
      </c>
      <c r="C100" s="59">
        <v>1.0529999999999999</v>
      </c>
      <c r="D100" s="59">
        <v>1.06</v>
      </c>
      <c r="E100" s="59">
        <v>1.0580000000000001</v>
      </c>
      <c r="F100" s="59">
        <v>1.05</v>
      </c>
      <c r="G100" s="59">
        <v>1.0449999999999999</v>
      </c>
    </row>
    <row r="101" spans="1:7" s="9" customFormat="1" ht="22.5" customHeight="1" x14ac:dyDescent="0.25">
      <c r="A101" s="25" t="s">
        <v>94</v>
      </c>
      <c r="B101" s="76" t="s">
        <v>3</v>
      </c>
      <c r="C101" s="22">
        <f>C100/C93*1000</f>
        <v>13.70041244356549</v>
      </c>
      <c r="D101" s="22">
        <f t="shared" ref="D101:G101" si="16">D100/D93*1000</f>
        <v>13.757568284911455</v>
      </c>
      <c r="E101" s="22">
        <f t="shared" si="16"/>
        <v>13.691450607897819</v>
      </c>
      <c r="F101" s="22">
        <f t="shared" si="16"/>
        <v>13.464991023339318</v>
      </c>
      <c r="G101" s="22">
        <f t="shared" si="16"/>
        <v>13.170332094019786</v>
      </c>
    </row>
    <row r="102" spans="1:7" s="47" customFormat="1" ht="35.25" customHeight="1" x14ac:dyDescent="0.25">
      <c r="A102" s="25" t="s">
        <v>125</v>
      </c>
      <c r="B102" s="76" t="s">
        <v>2</v>
      </c>
      <c r="C102" s="23">
        <v>6.0000000000000001E-3</v>
      </c>
      <c r="D102" s="23">
        <v>1E-3</v>
      </c>
      <c r="E102" s="23">
        <v>0</v>
      </c>
      <c r="F102" s="23">
        <v>0</v>
      </c>
      <c r="G102" s="23">
        <v>0</v>
      </c>
    </row>
    <row r="103" spans="1:7" s="47" customFormat="1" ht="42" customHeight="1" x14ac:dyDescent="0.25">
      <c r="A103" s="25" t="s">
        <v>95</v>
      </c>
      <c r="B103" s="76" t="s">
        <v>2</v>
      </c>
      <c r="C103" s="23">
        <v>0.25700000000000001</v>
      </c>
      <c r="D103" s="23">
        <v>0.26</v>
      </c>
      <c r="E103" s="23">
        <v>0.25700000000000001</v>
      </c>
      <c r="F103" s="23">
        <v>0.253</v>
      </c>
      <c r="G103" s="23">
        <v>0.20499999999999999</v>
      </c>
    </row>
    <row r="104" spans="1:7" s="9" customFormat="1" ht="25.5" customHeight="1" x14ac:dyDescent="0.25">
      <c r="A104" s="16" t="s">
        <v>96</v>
      </c>
      <c r="B104" s="76" t="s">
        <v>2</v>
      </c>
      <c r="C104" s="23">
        <f t="shared" ref="C104:G104" si="17">C98-C100</f>
        <v>-0.27299999999999991</v>
      </c>
      <c r="D104" s="23">
        <f t="shared" si="17"/>
        <v>-0.26200000000000001</v>
      </c>
      <c r="E104" s="23">
        <f t="shared" si="17"/>
        <v>-0.25800000000000001</v>
      </c>
      <c r="F104" s="23">
        <f t="shared" si="17"/>
        <v>-0.24</v>
      </c>
      <c r="G104" s="23">
        <f t="shared" si="17"/>
        <v>-0.22999999999999998</v>
      </c>
    </row>
    <row r="105" spans="1:7" s="47" customFormat="1" ht="56.25" customHeight="1" x14ac:dyDescent="0.25">
      <c r="A105" s="25" t="s">
        <v>97</v>
      </c>
      <c r="B105" s="76" t="s">
        <v>2</v>
      </c>
      <c r="C105" s="23">
        <v>1.8220000000000001</v>
      </c>
      <c r="D105" s="23">
        <v>1.85</v>
      </c>
      <c r="E105" s="23">
        <v>1.889</v>
      </c>
      <c r="F105" s="23">
        <v>2.5</v>
      </c>
      <c r="G105" s="23">
        <v>2.75</v>
      </c>
    </row>
    <row r="106" spans="1:7" s="9" customFormat="1" ht="24.75" customHeight="1" x14ac:dyDescent="0.25">
      <c r="A106" s="16" t="s">
        <v>98</v>
      </c>
      <c r="B106" s="76" t="s">
        <v>2</v>
      </c>
      <c r="C106" s="23">
        <v>1.36</v>
      </c>
      <c r="D106" s="23">
        <v>1.387</v>
      </c>
      <c r="E106" s="23">
        <v>1.38</v>
      </c>
      <c r="F106" s="23">
        <v>1.1000000000000001</v>
      </c>
      <c r="G106" s="23">
        <v>0.95</v>
      </c>
    </row>
    <row r="107" spans="1:7" s="9" customFormat="1" ht="24.75" customHeight="1" x14ac:dyDescent="0.25">
      <c r="A107" s="16" t="s">
        <v>99</v>
      </c>
      <c r="B107" s="76" t="s">
        <v>2</v>
      </c>
      <c r="C107" s="23">
        <f t="shared" ref="C107:G107" si="18">C105-C106</f>
        <v>0.46199999999999997</v>
      </c>
      <c r="D107" s="23">
        <f t="shared" si="18"/>
        <v>0.46300000000000008</v>
      </c>
      <c r="E107" s="23">
        <f t="shared" si="18"/>
        <v>0.50900000000000012</v>
      </c>
      <c r="F107" s="23">
        <f t="shared" si="18"/>
        <v>1.4</v>
      </c>
      <c r="G107" s="23">
        <f t="shared" si="18"/>
        <v>1.8</v>
      </c>
    </row>
    <row r="108" spans="1:7" s="9" customFormat="1" ht="29.25" customHeight="1" x14ac:dyDescent="0.25">
      <c r="A108" s="142" t="s">
        <v>142</v>
      </c>
      <c r="B108" s="143"/>
      <c r="C108" s="143"/>
      <c r="D108" s="143"/>
      <c r="E108" s="143"/>
      <c r="F108" s="143"/>
      <c r="G108" s="98"/>
    </row>
    <row r="109" spans="1:7" s="9" customFormat="1" x14ac:dyDescent="0.25">
      <c r="A109" s="16" t="s">
        <v>17</v>
      </c>
      <c r="B109" s="76" t="s">
        <v>8</v>
      </c>
      <c r="C109" s="17">
        <v>60451</v>
      </c>
      <c r="D109" s="17">
        <v>60752</v>
      </c>
      <c r="E109" s="17">
        <v>60874</v>
      </c>
      <c r="F109" s="17">
        <v>60996</v>
      </c>
      <c r="G109" s="17">
        <v>61606</v>
      </c>
    </row>
    <row r="110" spans="1:7" s="9" customFormat="1" x14ac:dyDescent="0.25">
      <c r="A110" s="16" t="s">
        <v>18</v>
      </c>
      <c r="B110" s="76" t="s">
        <v>8</v>
      </c>
      <c r="C110" s="17">
        <v>2609</v>
      </c>
      <c r="D110" s="17">
        <v>2583</v>
      </c>
      <c r="E110" s="17">
        <v>2590</v>
      </c>
      <c r="F110" s="17">
        <v>2615</v>
      </c>
      <c r="G110" s="17">
        <v>2685</v>
      </c>
    </row>
    <row r="111" spans="1:7" s="9" customFormat="1" x14ac:dyDescent="0.25">
      <c r="A111" s="16" t="s">
        <v>19</v>
      </c>
      <c r="B111" s="76" t="s">
        <v>8</v>
      </c>
      <c r="C111" s="17">
        <v>1669</v>
      </c>
      <c r="D111" s="17">
        <v>1660</v>
      </c>
      <c r="E111" s="17">
        <v>1665</v>
      </c>
      <c r="F111" s="17">
        <v>1670</v>
      </c>
      <c r="G111" s="17">
        <v>1685</v>
      </c>
    </row>
    <row r="112" spans="1:7" s="9" customFormat="1" x14ac:dyDescent="0.25">
      <c r="A112" s="16" t="s">
        <v>20</v>
      </c>
      <c r="B112" s="76" t="s">
        <v>8</v>
      </c>
      <c r="C112" s="17">
        <v>2937</v>
      </c>
      <c r="D112" s="17">
        <v>2910</v>
      </c>
      <c r="E112" s="17">
        <v>2917</v>
      </c>
      <c r="F112" s="17">
        <v>2944</v>
      </c>
      <c r="G112" s="17">
        <v>3120</v>
      </c>
    </row>
    <row r="113" spans="1:11" s="9" customFormat="1" x14ac:dyDescent="0.25">
      <c r="A113" s="16" t="s">
        <v>21</v>
      </c>
      <c r="B113" s="76" t="s">
        <v>8</v>
      </c>
      <c r="C113" s="17">
        <v>5733</v>
      </c>
      <c r="D113" s="17">
        <v>5680</v>
      </c>
      <c r="E113" s="17">
        <v>5705</v>
      </c>
      <c r="F113" s="17">
        <v>5740</v>
      </c>
      <c r="G113" s="17">
        <v>5850</v>
      </c>
    </row>
    <row r="114" spans="1:11" s="9" customFormat="1" x14ac:dyDescent="0.25">
      <c r="A114" s="16" t="s">
        <v>22</v>
      </c>
      <c r="B114" s="76" t="s">
        <v>8</v>
      </c>
      <c r="C114" s="17">
        <v>1597</v>
      </c>
      <c r="D114" s="17">
        <v>1593</v>
      </c>
      <c r="E114" s="17">
        <v>1613</v>
      </c>
      <c r="F114" s="17">
        <v>1630</v>
      </c>
      <c r="G114" s="17">
        <v>1764</v>
      </c>
    </row>
    <row r="115" spans="1:11" s="9" customFormat="1" x14ac:dyDescent="0.25">
      <c r="A115" s="16" t="s">
        <v>23</v>
      </c>
      <c r="B115" s="76" t="s">
        <v>8</v>
      </c>
      <c r="C115" s="17">
        <v>1774</v>
      </c>
      <c r="D115" s="17">
        <v>1770</v>
      </c>
      <c r="E115" s="17">
        <v>1785</v>
      </c>
      <c r="F115" s="17">
        <v>1805</v>
      </c>
      <c r="G115" s="17">
        <v>1850</v>
      </c>
    </row>
    <row r="116" spans="1:11" s="9" customFormat="1" x14ac:dyDescent="0.25">
      <c r="A116" s="118"/>
      <c r="B116" s="119"/>
      <c r="C116" s="120"/>
      <c r="D116" s="120"/>
      <c r="E116" s="120"/>
      <c r="F116" s="120"/>
      <c r="G116" s="121"/>
    </row>
    <row r="117" spans="1:11" s="9" customFormat="1" ht="20.25" customHeight="1" x14ac:dyDescent="0.25">
      <c r="A117" s="144" t="s">
        <v>143</v>
      </c>
      <c r="B117" s="145"/>
      <c r="C117" s="145"/>
      <c r="D117" s="145"/>
      <c r="E117" s="145"/>
      <c r="F117" s="145"/>
      <c r="G117" s="94"/>
    </row>
    <row r="118" spans="1:11" s="99" customFormat="1" ht="27.75" customHeight="1" x14ac:dyDescent="0.25">
      <c r="A118" s="146" t="s">
        <v>144</v>
      </c>
      <c r="B118" s="147"/>
      <c r="C118" s="147"/>
      <c r="D118" s="147"/>
      <c r="E118" s="147"/>
      <c r="F118" s="147"/>
      <c r="G118" s="148"/>
    </row>
    <row r="119" spans="1:11" s="99" customFormat="1" ht="52.5" customHeight="1" x14ac:dyDescent="0.25">
      <c r="A119" s="100" t="s">
        <v>182</v>
      </c>
      <c r="B119" s="101" t="s">
        <v>145</v>
      </c>
      <c r="C119" s="61">
        <v>15.6</v>
      </c>
      <c r="D119" s="61">
        <v>15.6</v>
      </c>
      <c r="E119" s="61">
        <v>15.7</v>
      </c>
      <c r="F119" s="61">
        <v>15.8</v>
      </c>
      <c r="G119" s="61">
        <v>15.6</v>
      </c>
    </row>
    <row r="120" spans="1:11" s="99" customFormat="1" ht="71.25" customHeight="1" x14ac:dyDescent="0.25">
      <c r="A120" s="100" t="s">
        <v>183</v>
      </c>
      <c r="B120" s="101" t="s">
        <v>145</v>
      </c>
      <c r="C120" s="61">
        <v>46.58</v>
      </c>
      <c r="D120" s="61">
        <v>46.98</v>
      </c>
      <c r="E120" s="61">
        <v>48.14</v>
      </c>
      <c r="F120" s="61">
        <v>48.35</v>
      </c>
      <c r="G120" s="61">
        <v>48.14</v>
      </c>
    </row>
    <row r="121" spans="1:11" s="9" customFormat="1" ht="24" customHeight="1" x14ac:dyDescent="0.25">
      <c r="A121" s="137" t="s">
        <v>146</v>
      </c>
      <c r="B121" s="138"/>
      <c r="C121" s="138"/>
      <c r="D121" s="138"/>
      <c r="E121" s="138"/>
      <c r="F121" s="138"/>
      <c r="G121" s="93"/>
    </row>
    <row r="122" spans="1:11" s="9" customFormat="1" ht="31.5" x14ac:dyDescent="0.25">
      <c r="A122" s="42" t="s">
        <v>158</v>
      </c>
      <c r="B122" s="64" t="s">
        <v>7</v>
      </c>
      <c r="C122" s="21">
        <v>22</v>
      </c>
      <c r="D122" s="21">
        <v>22</v>
      </c>
      <c r="E122" s="21">
        <v>22</v>
      </c>
      <c r="F122" s="21">
        <v>23</v>
      </c>
      <c r="G122" s="76">
        <v>23</v>
      </c>
      <c r="H122" s="8"/>
      <c r="I122" s="8"/>
      <c r="J122" s="8"/>
      <c r="K122" s="8"/>
    </row>
    <row r="123" spans="1:11" s="9" customFormat="1" ht="47.25" x14ac:dyDescent="0.25">
      <c r="A123" s="42" t="s">
        <v>159</v>
      </c>
      <c r="B123" s="64" t="s">
        <v>7</v>
      </c>
      <c r="C123" s="21">
        <v>4</v>
      </c>
      <c r="D123" s="21">
        <v>4</v>
      </c>
      <c r="E123" s="21">
        <v>4</v>
      </c>
      <c r="F123" s="21">
        <v>4</v>
      </c>
      <c r="G123" s="76">
        <v>4</v>
      </c>
      <c r="H123" s="8"/>
      <c r="I123" s="8"/>
      <c r="J123" s="8"/>
      <c r="K123" s="8"/>
    </row>
    <row r="124" spans="1:11" s="9" customFormat="1" x14ac:dyDescent="0.25">
      <c r="A124" s="42" t="s">
        <v>163</v>
      </c>
      <c r="B124" s="64" t="s">
        <v>7</v>
      </c>
      <c r="C124" s="21">
        <f>SUM(C122:C123)</f>
        <v>26</v>
      </c>
      <c r="D124" s="21">
        <f>SUM(D122:D123)</f>
        <v>26</v>
      </c>
      <c r="E124" s="21">
        <f>SUM(E122:E123)</f>
        <v>26</v>
      </c>
      <c r="F124" s="21">
        <v>27</v>
      </c>
      <c r="G124" s="76">
        <v>27</v>
      </c>
      <c r="H124" s="8"/>
      <c r="I124" s="8"/>
      <c r="J124" s="8"/>
      <c r="K124" s="8"/>
    </row>
    <row r="125" spans="1:11" s="9" customFormat="1" x14ac:dyDescent="0.25">
      <c r="A125" s="102" t="s">
        <v>164</v>
      </c>
      <c r="B125" s="103" t="s">
        <v>4</v>
      </c>
      <c r="C125" s="76">
        <v>5585</v>
      </c>
      <c r="D125" s="76">
        <v>5458</v>
      </c>
      <c r="E125" s="76">
        <v>5458</v>
      </c>
      <c r="F125" s="76">
        <v>5728</v>
      </c>
      <c r="G125" s="76">
        <v>5728</v>
      </c>
      <c r="H125" s="8"/>
      <c r="I125" s="8"/>
      <c r="J125" s="8"/>
      <c r="K125" s="8"/>
    </row>
    <row r="126" spans="1:11" s="9" customFormat="1" x14ac:dyDescent="0.25">
      <c r="A126" s="102" t="s">
        <v>27</v>
      </c>
      <c r="B126" s="103" t="s">
        <v>4</v>
      </c>
      <c r="C126" s="76">
        <v>920</v>
      </c>
      <c r="D126" s="76">
        <v>1046</v>
      </c>
      <c r="E126" s="76">
        <v>1046</v>
      </c>
      <c r="F126" s="76">
        <v>1066</v>
      </c>
      <c r="G126" s="76">
        <v>1066</v>
      </c>
      <c r="H126" s="8"/>
      <c r="I126" s="8"/>
      <c r="J126" s="8"/>
      <c r="K126" s="8"/>
    </row>
    <row r="127" spans="1:11" s="9" customFormat="1" x14ac:dyDescent="0.25">
      <c r="A127" s="102" t="s">
        <v>28</v>
      </c>
      <c r="B127" s="103" t="s">
        <v>4</v>
      </c>
      <c r="C127" s="76">
        <v>4665</v>
      </c>
      <c r="D127" s="76">
        <v>4412</v>
      </c>
      <c r="E127" s="76">
        <v>4412</v>
      </c>
      <c r="F127" s="76">
        <v>4662</v>
      </c>
      <c r="G127" s="76">
        <v>4662</v>
      </c>
      <c r="H127" s="8"/>
      <c r="I127" s="8"/>
      <c r="J127" s="8"/>
      <c r="K127" s="8"/>
    </row>
    <row r="128" spans="1:11" s="9" customFormat="1" x14ac:dyDescent="0.25">
      <c r="A128" s="102" t="s">
        <v>165</v>
      </c>
      <c r="B128" s="103" t="s">
        <v>5</v>
      </c>
      <c r="C128" s="76">
        <v>5053</v>
      </c>
      <c r="D128" s="76">
        <v>4721</v>
      </c>
      <c r="E128" s="76">
        <v>4721</v>
      </c>
      <c r="F128" s="76">
        <v>4991</v>
      </c>
      <c r="G128" s="76">
        <v>4991</v>
      </c>
      <c r="H128" s="8"/>
      <c r="I128" s="8"/>
      <c r="J128" s="8"/>
      <c r="K128" s="8"/>
    </row>
    <row r="129" spans="1:11" s="9" customFormat="1" x14ac:dyDescent="0.25">
      <c r="A129" s="102" t="s">
        <v>27</v>
      </c>
      <c r="B129" s="103" t="s">
        <v>5</v>
      </c>
      <c r="C129" s="76">
        <v>920</v>
      </c>
      <c r="D129" s="76">
        <v>941</v>
      </c>
      <c r="E129" s="76">
        <v>941</v>
      </c>
      <c r="F129" s="76">
        <v>961</v>
      </c>
      <c r="G129" s="76">
        <v>961</v>
      </c>
      <c r="H129" s="8"/>
      <c r="I129" s="8"/>
      <c r="J129" s="8"/>
      <c r="K129" s="8"/>
    </row>
    <row r="130" spans="1:11" s="9" customFormat="1" x14ac:dyDescent="0.25">
      <c r="A130" s="102" t="s">
        <v>28</v>
      </c>
      <c r="B130" s="103" t="s">
        <v>5</v>
      </c>
      <c r="C130" s="76">
        <v>4133</v>
      </c>
      <c r="D130" s="76">
        <v>3780</v>
      </c>
      <c r="E130" s="76">
        <v>3780</v>
      </c>
      <c r="F130" s="76">
        <v>4030</v>
      </c>
      <c r="G130" s="76">
        <v>4030</v>
      </c>
      <c r="H130" s="8"/>
      <c r="I130" s="8"/>
      <c r="J130" s="8"/>
      <c r="K130" s="8"/>
    </row>
    <row r="131" spans="1:11" s="13" customFormat="1" ht="47.25" x14ac:dyDescent="0.25">
      <c r="A131" s="5" t="s">
        <v>117</v>
      </c>
      <c r="B131" s="64" t="s">
        <v>7</v>
      </c>
      <c r="C131" s="30">
        <v>0</v>
      </c>
      <c r="D131" s="30">
        <v>0</v>
      </c>
      <c r="E131" s="30">
        <v>0</v>
      </c>
      <c r="F131" s="30">
        <v>0</v>
      </c>
      <c r="G131" s="76">
        <v>0</v>
      </c>
    </row>
    <row r="132" spans="1:11" s="9" customFormat="1" ht="31.5" x14ac:dyDescent="0.25">
      <c r="A132" s="102" t="s">
        <v>166</v>
      </c>
      <c r="B132" s="103" t="s">
        <v>7</v>
      </c>
      <c r="C132" s="76">
        <v>16</v>
      </c>
      <c r="D132" s="76">
        <v>17</v>
      </c>
      <c r="E132" s="76">
        <v>17</v>
      </c>
      <c r="F132" s="76">
        <v>17</v>
      </c>
      <c r="G132" s="76">
        <v>17</v>
      </c>
      <c r="H132" s="8"/>
      <c r="I132" s="8"/>
      <c r="J132" s="8"/>
      <c r="K132" s="8"/>
    </row>
    <row r="133" spans="1:11" s="7" customFormat="1" ht="31.5" x14ac:dyDescent="0.25">
      <c r="A133" s="5" t="s">
        <v>118</v>
      </c>
      <c r="B133" s="103" t="s">
        <v>195</v>
      </c>
      <c r="C133" s="31">
        <v>8850</v>
      </c>
      <c r="D133" s="31">
        <v>9650</v>
      </c>
      <c r="E133" s="31">
        <v>9650</v>
      </c>
      <c r="F133" s="31">
        <v>9650</v>
      </c>
      <c r="G133" s="17">
        <v>9650</v>
      </c>
    </row>
    <row r="134" spans="1:11" s="7" customFormat="1" x14ac:dyDescent="0.25">
      <c r="A134" s="5" t="s">
        <v>119</v>
      </c>
      <c r="B134" s="103" t="s">
        <v>7</v>
      </c>
      <c r="C134" s="31">
        <v>3655</v>
      </c>
      <c r="D134" s="31">
        <v>3955</v>
      </c>
      <c r="E134" s="31">
        <v>3955</v>
      </c>
      <c r="F134" s="31">
        <v>3955</v>
      </c>
      <c r="G134" s="76">
        <v>3955</v>
      </c>
    </row>
    <row r="135" spans="1:11" s="9" customFormat="1" ht="31.5" x14ac:dyDescent="0.25">
      <c r="A135" s="42" t="s">
        <v>167</v>
      </c>
      <c r="B135" s="103" t="s">
        <v>8</v>
      </c>
      <c r="C135" s="76">
        <v>12569</v>
      </c>
      <c r="D135" s="49">
        <v>12524</v>
      </c>
      <c r="E135" s="49">
        <v>12600</v>
      </c>
      <c r="F135" s="49">
        <v>12600</v>
      </c>
      <c r="G135" s="17">
        <v>12600</v>
      </c>
      <c r="H135" s="8"/>
      <c r="I135" s="8"/>
      <c r="J135" s="8"/>
      <c r="K135" s="8"/>
    </row>
    <row r="136" spans="1:11" s="104" customFormat="1" ht="47.25" x14ac:dyDescent="0.25">
      <c r="A136" s="5" t="s">
        <v>120</v>
      </c>
      <c r="B136" s="103" t="s">
        <v>5</v>
      </c>
      <c r="C136" s="32">
        <v>3912</v>
      </c>
      <c r="D136" s="32">
        <v>3400</v>
      </c>
      <c r="E136" s="32">
        <v>3300</v>
      </c>
      <c r="F136" s="32">
        <v>4500</v>
      </c>
      <c r="G136" s="76">
        <v>3000</v>
      </c>
    </row>
    <row r="137" spans="1:11" s="47" customFormat="1" ht="47.25" x14ac:dyDescent="0.25">
      <c r="A137" s="78" t="s">
        <v>121</v>
      </c>
      <c r="B137" s="24" t="s">
        <v>67</v>
      </c>
      <c r="C137" s="22">
        <f>C136/C135*100</f>
        <v>31.124194446654467</v>
      </c>
      <c r="D137" s="22">
        <f t="shared" ref="D137:G137" si="19">D136/D135*100</f>
        <v>27.147876077930373</v>
      </c>
      <c r="E137" s="22">
        <f t="shared" si="19"/>
        <v>26.190476190476193</v>
      </c>
      <c r="F137" s="22">
        <f t="shared" si="19"/>
        <v>35.714285714285715</v>
      </c>
      <c r="G137" s="22">
        <f t="shared" si="19"/>
        <v>23.809523809523807</v>
      </c>
      <c r="H137" s="70"/>
      <c r="I137" s="70"/>
      <c r="J137" s="70"/>
      <c r="K137" s="70"/>
    </row>
    <row r="138" spans="1:11" s="7" customFormat="1" ht="47.25" x14ac:dyDescent="0.25">
      <c r="A138" s="5" t="s">
        <v>122</v>
      </c>
      <c r="B138" s="103" t="s">
        <v>196</v>
      </c>
      <c r="C138" s="31">
        <v>2940</v>
      </c>
      <c r="D138" s="31">
        <v>2628</v>
      </c>
      <c r="E138" s="31">
        <v>3008</v>
      </c>
      <c r="F138" s="31">
        <v>3144</v>
      </c>
      <c r="G138" s="31">
        <v>3184</v>
      </c>
    </row>
    <row r="139" spans="1:11" s="9" customFormat="1" ht="47.25" x14ac:dyDescent="0.25">
      <c r="A139" s="16" t="s">
        <v>197</v>
      </c>
      <c r="B139" s="76" t="s">
        <v>11</v>
      </c>
      <c r="C139" s="76">
        <v>1</v>
      </c>
      <c r="D139" s="76">
        <v>1</v>
      </c>
      <c r="E139" s="76">
        <v>1</v>
      </c>
      <c r="F139" s="76">
        <v>1</v>
      </c>
      <c r="G139" s="76">
        <v>1</v>
      </c>
      <c r="H139" s="8"/>
      <c r="I139" s="8"/>
      <c r="J139" s="8"/>
      <c r="K139" s="8"/>
    </row>
    <row r="140" spans="1:11" s="9" customFormat="1" ht="27.75" customHeight="1" x14ac:dyDescent="0.25">
      <c r="A140" s="16" t="s">
        <v>198</v>
      </c>
      <c r="B140" s="76" t="s">
        <v>8</v>
      </c>
      <c r="C140" s="76">
        <v>3577</v>
      </c>
      <c r="D140" s="76">
        <v>3550</v>
      </c>
      <c r="E140" s="76">
        <v>3500</v>
      </c>
      <c r="F140" s="76">
        <v>3500</v>
      </c>
      <c r="G140" s="76">
        <v>3300</v>
      </c>
      <c r="H140" s="8"/>
      <c r="I140" s="8"/>
      <c r="J140" s="8"/>
      <c r="K140" s="8"/>
    </row>
    <row r="141" spans="1:11" s="40" customFormat="1" ht="26.25" customHeight="1" x14ac:dyDescent="0.25">
      <c r="A141" s="137" t="s">
        <v>147</v>
      </c>
      <c r="B141" s="138"/>
      <c r="C141" s="138"/>
      <c r="D141" s="138"/>
      <c r="E141" s="138"/>
      <c r="F141" s="149"/>
      <c r="G141" s="93"/>
    </row>
    <row r="142" spans="1:11" s="40" customFormat="1" ht="60.75" customHeight="1" x14ac:dyDescent="0.25">
      <c r="A142" s="36" t="s">
        <v>223</v>
      </c>
      <c r="B142" s="21" t="s">
        <v>9</v>
      </c>
      <c r="C142" s="20">
        <v>1</v>
      </c>
      <c r="D142" s="20">
        <v>1</v>
      </c>
      <c r="E142" s="20">
        <v>1</v>
      </c>
      <c r="F142" s="20">
        <v>1</v>
      </c>
      <c r="G142" s="20">
        <v>1</v>
      </c>
    </row>
    <row r="143" spans="1:11" s="9" customFormat="1" ht="38.25" customHeight="1" x14ac:dyDescent="0.25">
      <c r="A143" s="19" t="s">
        <v>170</v>
      </c>
      <c r="B143" s="21" t="s">
        <v>9</v>
      </c>
      <c r="C143" s="21">
        <v>9</v>
      </c>
      <c r="D143" s="105">
        <v>9</v>
      </c>
      <c r="E143" s="105">
        <v>9</v>
      </c>
      <c r="F143" s="105">
        <v>9</v>
      </c>
      <c r="G143" s="105">
        <v>9</v>
      </c>
      <c r="H143" s="8"/>
      <c r="I143" s="8"/>
      <c r="J143" s="8"/>
      <c r="K143" s="8"/>
    </row>
    <row r="144" spans="1:11" s="9" customFormat="1" ht="44.25" customHeight="1" x14ac:dyDescent="0.25">
      <c r="A144" s="16" t="s">
        <v>148</v>
      </c>
      <c r="B144" s="76" t="s">
        <v>10</v>
      </c>
      <c r="C144" s="28">
        <v>144.68</v>
      </c>
      <c r="D144" s="117">
        <v>143.18</v>
      </c>
      <c r="E144" s="117">
        <v>142.68</v>
      </c>
      <c r="F144" s="117">
        <v>143.18</v>
      </c>
      <c r="G144" s="117">
        <v>143.68</v>
      </c>
      <c r="H144" s="8"/>
      <c r="I144" s="8"/>
      <c r="J144" s="8"/>
      <c r="K144" s="8"/>
    </row>
    <row r="145" spans="1:11" s="9" customFormat="1" ht="53.25" customHeight="1" x14ac:dyDescent="0.25">
      <c r="A145" s="16" t="s">
        <v>149</v>
      </c>
      <c r="B145" s="76" t="s">
        <v>10</v>
      </c>
      <c r="C145" s="28">
        <v>282.55</v>
      </c>
      <c r="D145" s="117">
        <v>314.3</v>
      </c>
      <c r="E145" s="117">
        <v>330.01</v>
      </c>
      <c r="F145" s="117">
        <v>345.73</v>
      </c>
      <c r="G145" s="117">
        <v>361.44</v>
      </c>
      <c r="H145" s="8"/>
      <c r="I145" s="8"/>
      <c r="J145" s="8"/>
      <c r="K145" s="8"/>
    </row>
    <row r="146" spans="1:11" s="9" customFormat="1" ht="80.25" customHeight="1" x14ac:dyDescent="0.25">
      <c r="A146" s="16" t="s">
        <v>171</v>
      </c>
      <c r="B146" s="76" t="s">
        <v>11</v>
      </c>
      <c r="C146" s="24">
        <v>3</v>
      </c>
      <c r="D146" s="106">
        <v>3</v>
      </c>
      <c r="E146" s="106">
        <v>3</v>
      </c>
      <c r="F146" s="106">
        <v>3</v>
      </c>
      <c r="G146" s="106">
        <v>3</v>
      </c>
      <c r="H146" s="8"/>
      <c r="I146" s="8"/>
      <c r="J146" s="8"/>
      <c r="K146" s="8"/>
    </row>
    <row r="147" spans="1:11" s="9" customFormat="1" ht="35.25" customHeight="1" x14ac:dyDescent="0.25">
      <c r="A147" s="16" t="s">
        <v>173</v>
      </c>
      <c r="B147" s="76" t="s">
        <v>11</v>
      </c>
      <c r="C147" s="24">
        <v>13</v>
      </c>
      <c r="D147" s="24">
        <v>13</v>
      </c>
      <c r="E147" s="24">
        <v>13</v>
      </c>
      <c r="F147" s="24">
        <v>13</v>
      </c>
      <c r="G147" s="24">
        <v>13</v>
      </c>
      <c r="H147" s="8"/>
      <c r="I147" s="8"/>
      <c r="J147" s="8"/>
      <c r="K147" s="8"/>
    </row>
    <row r="148" spans="1:11" s="9" customFormat="1" ht="38.25" customHeight="1" x14ac:dyDescent="0.25">
      <c r="A148" s="16" t="s">
        <v>172</v>
      </c>
      <c r="B148" s="76" t="s">
        <v>11</v>
      </c>
      <c r="C148" s="116">
        <v>149</v>
      </c>
      <c r="D148" s="116">
        <v>149</v>
      </c>
      <c r="E148" s="116">
        <v>149</v>
      </c>
      <c r="F148" s="116">
        <v>149</v>
      </c>
      <c r="G148" s="116">
        <v>149</v>
      </c>
      <c r="H148" s="8"/>
      <c r="I148" s="8"/>
      <c r="J148" s="8"/>
      <c r="K148" s="8"/>
    </row>
    <row r="149" spans="1:11" s="9" customFormat="1" ht="65.25" customHeight="1" x14ac:dyDescent="0.25">
      <c r="A149" s="16" t="s">
        <v>150</v>
      </c>
      <c r="B149" s="76" t="s">
        <v>8</v>
      </c>
      <c r="C149" s="116">
        <v>2417</v>
      </c>
      <c r="D149" s="116">
        <v>2417</v>
      </c>
      <c r="E149" s="116">
        <v>2417</v>
      </c>
      <c r="F149" s="116">
        <v>2417</v>
      </c>
      <c r="G149" s="116">
        <v>2417</v>
      </c>
      <c r="H149" s="8"/>
      <c r="I149" s="8"/>
      <c r="J149" s="8"/>
      <c r="K149" s="8"/>
    </row>
    <row r="150" spans="1:11" s="9" customFormat="1" ht="39.75" customHeight="1" x14ac:dyDescent="0.25">
      <c r="A150" s="16" t="s">
        <v>168</v>
      </c>
      <c r="B150" s="76" t="s">
        <v>11</v>
      </c>
      <c r="C150" s="76">
        <v>1</v>
      </c>
      <c r="D150" s="39">
        <v>1</v>
      </c>
      <c r="E150" s="39">
        <v>1</v>
      </c>
      <c r="F150" s="39">
        <v>1</v>
      </c>
      <c r="G150" s="39">
        <v>1</v>
      </c>
      <c r="H150" s="8"/>
      <c r="I150" s="8"/>
      <c r="J150" s="8"/>
      <c r="K150" s="8"/>
    </row>
    <row r="151" spans="1:11" s="47" customFormat="1" ht="69.75" customHeight="1" x14ac:dyDescent="0.25">
      <c r="A151" s="25" t="s">
        <v>169</v>
      </c>
      <c r="B151" s="76" t="s">
        <v>24</v>
      </c>
      <c r="C151" s="28">
        <v>919.19100000000003</v>
      </c>
      <c r="D151" s="28">
        <v>918.27</v>
      </c>
      <c r="E151" s="28">
        <v>960.01</v>
      </c>
      <c r="F151" s="28">
        <v>1001.75</v>
      </c>
      <c r="G151" s="28">
        <v>1043.49</v>
      </c>
      <c r="H151" s="70"/>
      <c r="I151" s="70"/>
      <c r="J151" s="70"/>
      <c r="K151" s="70"/>
    </row>
    <row r="152" spans="1:11" s="9" customFormat="1" ht="47.25" x14ac:dyDescent="0.25">
      <c r="A152" s="16" t="s">
        <v>123</v>
      </c>
      <c r="B152" s="76" t="s">
        <v>11</v>
      </c>
      <c r="C152" s="76">
        <v>4</v>
      </c>
      <c r="D152" s="39">
        <v>4</v>
      </c>
      <c r="E152" s="39">
        <v>4</v>
      </c>
      <c r="F152" s="39">
        <v>4</v>
      </c>
      <c r="G152" s="39">
        <v>4</v>
      </c>
      <c r="H152" s="8"/>
      <c r="I152" s="8"/>
      <c r="J152" s="8"/>
      <c r="K152" s="8"/>
    </row>
    <row r="153" spans="1:11" s="9" customFormat="1" x14ac:dyDescent="0.25">
      <c r="A153" s="16" t="s">
        <v>124</v>
      </c>
      <c r="B153" s="76" t="s">
        <v>8</v>
      </c>
      <c r="C153" s="116">
        <v>1680</v>
      </c>
      <c r="D153" s="116">
        <v>1680</v>
      </c>
      <c r="E153" s="116">
        <v>1680</v>
      </c>
      <c r="F153" s="116">
        <v>1680</v>
      </c>
      <c r="G153" s="116">
        <v>1680</v>
      </c>
      <c r="H153" s="8"/>
      <c r="I153" s="8"/>
      <c r="J153" s="8"/>
      <c r="K153" s="8"/>
    </row>
    <row r="154" spans="1:11" s="9" customFormat="1" ht="31.5" x14ac:dyDescent="0.25">
      <c r="A154" s="16" t="s">
        <v>151</v>
      </c>
      <c r="B154" s="76" t="s">
        <v>8</v>
      </c>
      <c r="C154" s="24">
        <v>20871</v>
      </c>
      <c r="D154" s="24">
        <v>21273</v>
      </c>
      <c r="E154" s="24">
        <v>21606</v>
      </c>
      <c r="F154" s="24">
        <v>21886</v>
      </c>
      <c r="G154" s="116">
        <v>22130</v>
      </c>
      <c r="H154" s="8"/>
      <c r="I154" s="8"/>
      <c r="J154" s="8"/>
      <c r="K154" s="8"/>
    </row>
    <row r="155" spans="1:11" s="9" customFormat="1" ht="30.75" customHeight="1" x14ac:dyDescent="0.25">
      <c r="A155" s="139" t="s">
        <v>160</v>
      </c>
      <c r="B155" s="140"/>
      <c r="C155" s="140"/>
      <c r="D155" s="140"/>
      <c r="E155" s="140"/>
      <c r="F155" s="140"/>
      <c r="G155" s="98"/>
    </row>
    <row r="156" spans="1:11" s="9" customFormat="1" ht="47.25" x14ac:dyDescent="0.25">
      <c r="A156" s="77" t="s">
        <v>152</v>
      </c>
      <c r="B156" s="21" t="s">
        <v>16</v>
      </c>
      <c r="C156" s="6">
        <v>2636.65</v>
      </c>
      <c r="D156" s="6">
        <f>C156-D159+D168</f>
        <v>2715.9050000000002</v>
      </c>
      <c r="E156" s="6">
        <f t="shared" ref="E156:G156" si="20">D156-E159+E168</f>
        <v>2799.3700000000003</v>
      </c>
      <c r="F156" s="6">
        <f t="shared" si="20"/>
        <v>2897.4030000000002</v>
      </c>
      <c r="G156" s="28">
        <f t="shared" si="20"/>
        <v>2997.5920000000001</v>
      </c>
      <c r="H156" s="8"/>
      <c r="I156" s="8"/>
      <c r="J156" s="8"/>
      <c r="K156" s="8"/>
    </row>
    <row r="157" spans="1:11" s="9" customFormat="1" ht="47.25" x14ac:dyDescent="0.25">
      <c r="A157" s="16" t="s">
        <v>224</v>
      </c>
      <c r="B157" s="76" t="s">
        <v>16</v>
      </c>
      <c r="C157" s="28">
        <v>47.47</v>
      </c>
      <c r="D157" s="28">
        <v>43.15</v>
      </c>
      <c r="E157" s="28">
        <v>40.049999999999997</v>
      </c>
      <c r="F157" s="28">
        <v>39.83</v>
      </c>
      <c r="G157" s="116">
        <v>39.159999999999997</v>
      </c>
    </row>
    <row r="158" spans="1:11" s="9" customFormat="1" ht="63" x14ac:dyDescent="0.25">
      <c r="A158" s="16" t="s">
        <v>153</v>
      </c>
      <c r="B158" s="76" t="s">
        <v>26</v>
      </c>
      <c r="C158" s="4">
        <f>C156/C93</f>
        <v>34.305026086730251</v>
      </c>
      <c r="D158" s="4">
        <f>D156/D93</f>
        <v>35.249291030974007</v>
      </c>
      <c r="E158" s="4">
        <f>E156/E93</f>
        <v>36.226310102297653</v>
      </c>
      <c r="F158" s="4">
        <f>F156/F93</f>
        <v>37.155719415234678</v>
      </c>
      <c r="G158" s="4">
        <f>G156/G93</f>
        <v>37.779217341987525</v>
      </c>
      <c r="H158" s="8"/>
      <c r="I158" s="8"/>
      <c r="J158" s="8"/>
      <c r="K158" s="8"/>
    </row>
    <row r="159" spans="1:11" s="9" customFormat="1" ht="48" customHeight="1" x14ac:dyDescent="0.25">
      <c r="A159" s="16" t="s">
        <v>225</v>
      </c>
      <c r="B159" s="76" t="s">
        <v>16</v>
      </c>
      <c r="C159" s="28">
        <v>22.32</v>
      </c>
      <c r="D159" s="62">
        <v>16.23</v>
      </c>
      <c r="E159" s="62">
        <v>12.02</v>
      </c>
      <c r="F159" s="62">
        <v>6.85</v>
      </c>
      <c r="G159" s="116">
        <v>5.07</v>
      </c>
    </row>
    <row r="160" spans="1:11" s="9" customFormat="1" ht="33" customHeight="1" x14ac:dyDescent="0.25">
      <c r="A160" s="16" t="s">
        <v>189</v>
      </c>
      <c r="B160" s="76" t="s">
        <v>67</v>
      </c>
      <c r="C160" s="28">
        <f t="shared" ref="C160:G160" si="21">C159/C156*100</f>
        <v>0.84652873911971638</v>
      </c>
      <c r="D160" s="28">
        <f t="shared" si="21"/>
        <v>0.59759085829585346</v>
      </c>
      <c r="E160" s="28">
        <f t="shared" si="21"/>
        <v>0.42938232530890874</v>
      </c>
      <c r="F160" s="28">
        <f t="shared" si="21"/>
        <v>0.23641861349629306</v>
      </c>
      <c r="G160" s="28">
        <f t="shared" si="21"/>
        <v>0.16913575963640148</v>
      </c>
      <c r="H160" s="8"/>
      <c r="I160" s="8"/>
      <c r="J160" s="8"/>
      <c r="K160" s="8"/>
    </row>
    <row r="161" spans="1:11" s="9" customFormat="1" ht="69" customHeight="1" x14ac:dyDescent="0.25">
      <c r="A161" s="16" t="s">
        <v>226</v>
      </c>
      <c r="B161" s="76" t="s">
        <v>15</v>
      </c>
      <c r="C161" s="22">
        <v>341.3</v>
      </c>
      <c r="D161" s="22">
        <v>344.4</v>
      </c>
      <c r="E161" s="22">
        <v>346.4</v>
      </c>
      <c r="F161" s="22">
        <v>348.4</v>
      </c>
      <c r="G161" s="22">
        <v>350.4</v>
      </c>
      <c r="H161" s="8"/>
      <c r="I161" s="8"/>
      <c r="J161" s="8"/>
      <c r="K161" s="8"/>
    </row>
    <row r="162" spans="1:11" s="9" customFormat="1" ht="63" x14ac:dyDescent="0.25">
      <c r="A162" s="16" t="s">
        <v>227</v>
      </c>
      <c r="B162" s="76" t="s">
        <v>15</v>
      </c>
      <c r="C162" s="28">
        <v>2.09</v>
      </c>
      <c r="D162" s="28">
        <v>2.09</v>
      </c>
      <c r="E162" s="28">
        <v>0</v>
      </c>
      <c r="F162" s="28">
        <v>0</v>
      </c>
      <c r="G162" s="28">
        <v>0</v>
      </c>
    </row>
    <row r="163" spans="1:11" s="9" customFormat="1" ht="54" customHeight="1" x14ac:dyDescent="0.25">
      <c r="A163" s="41" t="s">
        <v>184</v>
      </c>
      <c r="B163" s="24" t="s">
        <v>7</v>
      </c>
      <c r="C163" s="24">
        <v>603</v>
      </c>
      <c r="D163" s="24">
        <v>620</v>
      </c>
      <c r="E163" s="24">
        <v>630</v>
      </c>
      <c r="F163" s="24">
        <v>640</v>
      </c>
      <c r="G163" s="24">
        <v>650</v>
      </c>
      <c r="H163" s="8"/>
      <c r="I163" s="8"/>
      <c r="J163" s="8"/>
      <c r="K163" s="8"/>
    </row>
    <row r="164" spans="1:11" s="9" customFormat="1" ht="68.25" customHeight="1" x14ac:dyDescent="0.25">
      <c r="A164" s="42" t="s">
        <v>199</v>
      </c>
      <c r="B164" s="24" t="s">
        <v>7</v>
      </c>
      <c r="C164" s="24">
        <v>3</v>
      </c>
      <c r="D164" s="24">
        <v>8</v>
      </c>
      <c r="E164" s="24">
        <v>7</v>
      </c>
      <c r="F164" s="24">
        <v>8</v>
      </c>
      <c r="G164" s="24">
        <v>9</v>
      </c>
      <c r="H164" s="8"/>
      <c r="I164" s="8"/>
      <c r="J164" s="8"/>
      <c r="K164" s="8"/>
    </row>
    <row r="165" spans="1:11" s="47" customFormat="1" ht="45.75" customHeight="1" x14ac:dyDescent="0.25">
      <c r="A165" s="48" t="s">
        <v>200</v>
      </c>
      <c r="B165" s="24" t="s">
        <v>8</v>
      </c>
      <c r="C165" s="24">
        <v>87</v>
      </c>
      <c r="D165" s="24">
        <v>40</v>
      </c>
      <c r="E165" s="24">
        <v>37</v>
      </c>
      <c r="F165" s="24">
        <v>327</v>
      </c>
      <c r="G165" s="24">
        <v>652</v>
      </c>
      <c r="H165" s="70"/>
      <c r="I165" s="70"/>
      <c r="J165" s="70"/>
      <c r="K165" s="70"/>
    </row>
    <row r="166" spans="1:11" s="9" customFormat="1" ht="48.75" customHeight="1" x14ac:dyDescent="0.25">
      <c r="A166" s="48" t="s">
        <v>201</v>
      </c>
      <c r="B166" s="24" t="s">
        <v>25</v>
      </c>
      <c r="C166" s="22">
        <v>1591.3</v>
      </c>
      <c r="D166" s="22">
        <v>969.2</v>
      </c>
      <c r="E166" s="22">
        <v>892.8</v>
      </c>
      <c r="F166" s="22">
        <v>4859.8999999999996</v>
      </c>
      <c r="G166" s="22">
        <v>8635.5</v>
      </c>
    </row>
    <row r="167" spans="1:11" s="9" customFormat="1" ht="32.25" customHeight="1" x14ac:dyDescent="0.25">
      <c r="A167" s="137" t="s">
        <v>161</v>
      </c>
      <c r="B167" s="138"/>
      <c r="C167" s="138"/>
      <c r="D167" s="138"/>
      <c r="E167" s="138"/>
      <c r="F167" s="138"/>
      <c r="G167" s="93"/>
      <c r="H167" s="8"/>
      <c r="I167" s="8"/>
      <c r="J167" s="8"/>
      <c r="K167" s="8"/>
    </row>
    <row r="168" spans="1:11" s="9" customFormat="1" ht="47.25" x14ac:dyDescent="0.25">
      <c r="A168" s="63" t="s">
        <v>174</v>
      </c>
      <c r="B168" s="64" t="s">
        <v>16</v>
      </c>
      <c r="C168" s="65">
        <v>107.033</v>
      </c>
      <c r="D168" s="65">
        <v>95.484999999999999</v>
      </c>
      <c r="E168" s="65">
        <v>95.484999999999999</v>
      </c>
      <c r="F168" s="66">
        <v>104.883</v>
      </c>
      <c r="G168" s="66">
        <v>105.259</v>
      </c>
      <c r="H168" s="8"/>
      <c r="I168" s="8"/>
      <c r="J168" s="8"/>
      <c r="K168" s="8"/>
    </row>
    <row r="169" spans="1:11" s="9" customFormat="1" ht="31.5" x14ac:dyDescent="0.25">
      <c r="A169" s="16" t="s">
        <v>100</v>
      </c>
      <c r="B169" s="76" t="s">
        <v>6</v>
      </c>
      <c r="C169" s="4">
        <v>119.5</v>
      </c>
      <c r="D169" s="4">
        <f t="shared" ref="D169:G169" si="22">D168/C168*100</f>
        <v>89.210804144516175</v>
      </c>
      <c r="E169" s="4">
        <f t="shared" si="22"/>
        <v>100</v>
      </c>
      <c r="F169" s="4">
        <f t="shared" si="22"/>
        <v>109.84238362046395</v>
      </c>
      <c r="G169" s="4">
        <f t="shared" si="22"/>
        <v>100.35849470362213</v>
      </c>
      <c r="H169" s="8"/>
      <c r="I169" s="8"/>
      <c r="J169" s="8"/>
      <c r="K169" s="8"/>
    </row>
    <row r="170" spans="1:11" s="47" customFormat="1" ht="47.25" x14ac:dyDescent="0.25">
      <c r="A170" s="25" t="s">
        <v>101</v>
      </c>
      <c r="B170" s="21" t="s">
        <v>16</v>
      </c>
      <c r="C170" s="23">
        <v>79.477000000000004</v>
      </c>
      <c r="D170" s="23">
        <v>69.703999999999994</v>
      </c>
      <c r="E170" s="23">
        <v>69.703999999999994</v>
      </c>
      <c r="F170" s="23">
        <v>73.418000000000006</v>
      </c>
      <c r="G170" s="23">
        <v>73.680999999999997</v>
      </c>
    </row>
    <row r="171" spans="1:11" s="9" customFormat="1" ht="70.5" customHeight="1" x14ac:dyDescent="0.25">
      <c r="A171" s="42" t="s">
        <v>185</v>
      </c>
      <c r="B171" s="24" t="s">
        <v>16</v>
      </c>
      <c r="C171" s="22">
        <v>85.4</v>
      </c>
      <c r="D171" s="22">
        <v>60</v>
      </c>
      <c r="E171" s="22">
        <v>61.8</v>
      </c>
      <c r="F171" s="22">
        <v>63.7</v>
      </c>
      <c r="G171" s="22">
        <v>65.599999999999994</v>
      </c>
      <c r="H171" s="8"/>
      <c r="I171" s="8"/>
      <c r="J171" s="8"/>
      <c r="K171" s="8"/>
    </row>
    <row r="172" spans="1:11" s="9" customFormat="1" ht="31.5" customHeight="1" x14ac:dyDescent="0.25">
      <c r="A172" s="137" t="s">
        <v>175</v>
      </c>
      <c r="B172" s="138"/>
      <c r="C172" s="138"/>
      <c r="D172" s="138"/>
      <c r="E172" s="138"/>
      <c r="F172" s="138"/>
      <c r="G172" s="107"/>
    </row>
    <row r="173" spans="1:11" s="9" customFormat="1" ht="51" customHeight="1" x14ac:dyDescent="0.25">
      <c r="A173" s="16" t="s">
        <v>154</v>
      </c>
      <c r="B173" s="76" t="s">
        <v>7</v>
      </c>
      <c r="C173" s="17">
        <v>638</v>
      </c>
      <c r="D173" s="17">
        <v>615</v>
      </c>
      <c r="E173" s="17">
        <v>590</v>
      </c>
      <c r="F173" s="17">
        <v>585</v>
      </c>
      <c r="G173" s="17">
        <v>570</v>
      </c>
    </row>
    <row r="174" spans="1:11" s="9" customFormat="1" ht="31.5" customHeight="1" x14ac:dyDescent="0.25">
      <c r="A174" s="150" t="s">
        <v>176</v>
      </c>
      <c r="B174" s="150"/>
      <c r="C174" s="150"/>
      <c r="D174" s="150"/>
      <c r="E174" s="150"/>
      <c r="F174" s="150"/>
      <c r="G174" s="98"/>
    </row>
    <row r="175" spans="1:11" s="9" customFormat="1" ht="51.75" customHeight="1" x14ac:dyDescent="0.25">
      <c r="A175" s="16" t="s">
        <v>228</v>
      </c>
      <c r="B175" s="76" t="s">
        <v>7</v>
      </c>
      <c r="C175" s="17">
        <v>23985</v>
      </c>
      <c r="D175" s="17">
        <v>24848</v>
      </c>
      <c r="E175" s="17">
        <v>25257</v>
      </c>
      <c r="F175" s="17">
        <v>25717</v>
      </c>
      <c r="G175" s="17">
        <v>26157</v>
      </c>
    </row>
    <row r="176" spans="1:11" s="9" customFormat="1" ht="47.25" x14ac:dyDescent="0.25">
      <c r="A176" s="16" t="s">
        <v>155</v>
      </c>
      <c r="B176" s="76" t="s">
        <v>7</v>
      </c>
      <c r="C176" s="17">
        <v>9</v>
      </c>
      <c r="D176" s="67">
        <v>9</v>
      </c>
      <c r="E176" s="67">
        <v>9</v>
      </c>
      <c r="F176" s="67">
        <v>9</v>
      </c>
      <c r="G176" s="17">
        <v>9</v>
      </c>
    </row>
    <row r="177" spans="1:7" s="9" customFormat="1" ht="63" x14ac:dyDescent="0.25">
      <c r="A177" s="16" t="s">
        <v>229</v>
      </c>
      <c r="B177" s="76" t="s">
        <v>71</v>
      </c>
      <c r="C177" s="49">
        <v>7</v>
      </c>
      <c r="D177" s="72">
        <v>7</v>
      </c>
      <c r="E177" s="72">
        <v>7</v>
      </c>
      <c r="F177" s="72">
        <v>7</v>
      </c>
      <c r="G177" s="17">
        <v>7</v>
      </c>
    </row>
    <row r="178" spans="1:7" s="9" customFormat="1" ht="36" customHeight="1" x14ac:dyDescent="0.25">
      <c r="A178" s="137" t="s">
        <v>230</v>
      </c>
      <c r="B178" s="138"/>
      <c r="C178" s="138"/>
      <c r="D178" s="138"/>
      <c r="E178" s="138"/>
      <c r="F178" s="138"/>
      <c r="G178" s="151"/>
    </row>
    <row r="179" spans="1:7" s="9" customFormat="1" ht="31.5" x14ac:dyDescent="0.25">
      <c r="A179" s="19" t="s">
        <v>102</v>
      </c>
      <c r="B179" s="108" t="s">
        <v>156</v>
      </c>
      <c r="C179" s="108">
        <v>112547</v>
      </c>
      <c r="D179" s="109"/>
      <c r="E179" s="109"/>
      <c r="F179" s="109"/>
      <c r="G179" s="17"/>
    </row>
    <row r="180" spans="1:7" s="9" customFormat="1" ht="31.5" x14ac:dyDescent="0.25">
      <c r="A180" s="16" t="s">
        <v>103</v>
      </c>
      <c r="B180" s="108" t="s">
        <v>156</v>
      </c>
      <c r="C180" s="20">
        <v>12318</v>
      </c>
      <c r="D180" s="43"/>
      <c r="E180" s="43"/>
      <c r="F180" s="43"/>
      <c r="G180" s="17"/>
    </row>
    <row r="181" spans="1:7" s="9" customFormat="1" ht="31.5" x14ac:dyDescent="0.25">
      <c r="A181" s="16" t="s">
        <v>104</v>
      </c>
      <c r="B181" s="108" t="s">
        <v>156</v>
      </c>
      <c r="C181" s="20">
        <v>7366</v>
      </c>
      <c r="D181" s="43"/>
      <c r="E181" s="43"/>
      <c r="F181" s="43"/>
      <c r="G181" s="17"/>
    </row>
    <row r="182" spans="1:7" s="9" customFormat="1" x14ac:dyDescent="0.25">
      <c r="A182" s="16" t="s">
        <v>105</v>
      </c>
      <c r="B182" s="108" t="s">
        <v>156</v>
      </c>
      <c r="C182" s="20">
        <v>2624</v>
      </c>
      <c r="D182" s="43"/>
      <c r="E182" s="43"/>
      <c r="F182" s="43"/>
      <c r="G182" s="17"/>
    </row>
    <row r="183" spans="1:7" s="9" customFormat="1" ht="47.25" x14ac:dyDescent="0.25">
      <c r="A183" s="16" t="s">
        <v>106</v>
      </c>
      <c r="B183" s="108" t="s">
        <v>156</v>
      </c>
      <c r="C183" s="20">
        <v>10916</v>
      </c>
      <c r="D183" s="43"/>
      <c r="E183" s="43"/>
      <c r="F183" s="43"/>
      <c r="G183" s="17"/>
    </row>
    <row r="184" spans="1:7" s="9" customFormat="1" ht="31.5" x14ac:dyDescent="0.25">
      <c r="A184" s="16" t="s">
        <v>107</v>
      </c>
      <c r="B184" s="108" t="s">
        <v>156</v>
      </c>
      <c r="C184" s="20">
        <v>10916</v>
      </c>
      <c r="D184" s="43"/>
      <c r="E184" s="43"/>
      <c r="F184" s="43"/>
      <c r="G184" s="17"/>
    </row>
    <row r="185" spans="1:7" s="9" customFormat="1" x14ac:dyDescent="0.25">
      <c r="A185" s="16" t="s">
        <v>108</v>
      </c>
      <c r="B185" s="108" t="s">
        <v>156</v>
      </c>
      <c r="C185" s="20">
        <v>77914</v>
      </c>
      <c r="D185" s="43"/>
      <c r="E185" s="43"/>
      <c r="F185" s="43"/>
      <c r="G185" s="17"/>
    </row>
    <row r="186" spans="1:7" s="9" customFormat="1" x14ac:dyDescent="0.25">
      <c r="A186" s="16" t="s">
        <v>109</v>
      </c>
      <c r="B186" s="108" t="s">
        <v>156</v>
      </c>
      <c r="C186" s="20">
        <v>68409</v>
      </c>
      <c r="D186" s="43"/>
      <c r="E186" s="43"/>
      <c r="F186" s="43"/>
      <c r="G186" s="17"/>
    </row>
    <row r="187" spans="1:7" s="9" customFormat="1" x14ac:dyDescent="0.25">
      <c r="A187" s="16" t="s">
        <v>110</v>
      </c>
      <c r="B187" s="108" t="s">
        <v>156</v>
      </c>
      <c r="C187" s="20">
        <v>789</v>
      </c>
      <c r="D187" s="43"/>
      <c r="E187" s="43"/>
      <c r="F187" s="43"/>
      <c r="G187" s="17"/>
    </row>
    <row r="188" spans="1:7" s="9" customFormat="1" ht="31.5" x14ac:dyDescent="0.25">
      <c r="A188" s="16" t="s">
        <v>111</v>
      </c>
      <c r="B188" s="108" t="s">
        <v>156</v>
      </c>
      <c r="C188" s="20">
        <v>167</v>
      </c>
      <c r="D188" s="43"/>
      <c r="E188" s="43"/>
      <c r="F188" s="43"/>
      <c r="G188" s="17"/>
    </row>
    <row r="189" spans="1:7" s="9" customFormat="1" ht="31.5" x14ac:dyDescent="0.25">
      <c r="A189" s="18" t="s">
        <v>112</v>
      </c>
      <c r="B189" s="108" t="s">
        <v>156</v>
      </c>
      <c r="C189" s="76">
        <v>177</v>
      </c>
      <c r="D189" s="39"/>
      <c r="E189" s="39"/>
      <c r="F189" s="39"/>
      <c r="G189" s="17"/>
    </row>
    <row r="190" spans="1:7" s="9" customFormat="1" ht="31.5" x14ac:dyDescent="0.25">
      <c r="A190" s="122" t="s">
        <v>232</v>
      </c>
      <c r="B190" s="108" t="s">
        <v>156</v>
      </c>
      <c r="C190" s="76">
        <v>116</v>
      </c>
      <c r="D190" s="39"/>
      <c r="E190" s="39"/>
      <c r="F190" s="39"/>
      <c r="G190" s="17"/>
    </row>
    <row r="191" spans="1:7" s="9" customFormat="1" ht="31.5" x14ac:dyDescent="0.25">
      <c r="A191" s="18" t="s">
        <v>233</v>
      </c>
      <c r="B191" s="108" t="s">
        <v>156</v>
      </c>
      <c r="C191" s="76">
        <v>254</v>
      </c>
      <c r="D191" s="39"/>
      <c r="E191" s="39"/>
      <c r="F191" s="39"/>
      <c r="G191" s="17"/>
    </row>
    <row r="192" spans="1:7" s="9" customFormat="1" ht="31.5" x14ac:dyDescent="0.25">
      <c r="A192" s="18" t="s">
        <v>234</v>
      </c>
      <c r="B192" s="108" t="s">
        <v>156</v>
      </c>
      <c r="C192" s="76">
        <f>C193+C194</f>
        <v>5341</v>
      </c>
      <c r="D192" s="39"/>
      <c r="E192" s="39"/>
      <c r="F192" s="39"/>
      <c r="G192" s="17"/>
    </row>
    <row r="193" spans="1:7" s="9" customFormat="1" x14ac:dyDescent="0.25">
      <c r="A193" s="18" t="s">
        <v>113</v>
      </c>
      <c r="B193" s="108" t="s">
        <v>156</v>
      </c>
      <c r="C193" s="76">
        <v>2026</v>
      </c>
      <c r="D193" s="39"/>
      <c r="E193" s="39"/>
      <c r="F193" s="39"/>
      <c r="G193" s="17"/>
    </row>
    <row r="194" spans="1:7" s="9" customFormat="1" x14ac:dyDescent="0.25">
      <c r="A194" s="18" t="s">
        <v>114</v>
      </c>
      <c r="B194" s="108" t="s">
        <v>156</v>
      </c>
      <c r="C194" s="76">
        <v>3315</v>
      </c>
      <c r="D194" s="39"/>
      <c r="E194" s="39"/>
      <c r="F194" s="39"/>
      <c r="G194" s="17"/>
    </row>
    <row r="195" spans="1:7" s="9" customFormat="1" ht="63" x14ac:dyDescent="0.25">
      <c r="A195" s="16" t="s">
        <v>231</v>
      </c>
      <c r="B195" s="108" t="s">
        <v>156</v>
      </c>
      <c r="C195" s="20">
        <v>1429</v>
      </c>
      <c r="D195" s="43"/>
      <c r="E195" s="39"/>
      <c r="F195" s="39"/>
      <c r="G195" s="17"/>
    </row>
    <row r="196" spans="1:7" s="9" customFormat="1" ht="47.25" x14ac:dyDescent="0.25">
      <c r="A196" s="16" t="s">
        <v>235</v>
      </c>
      <c r="B196" s="108" t="s">
        <v>156</v>
      </c>
      <c r="C196" s="20">
        <v>1013</v>
      </c>
      <c r="D196" s="43"/>
      <c r="E196" s="39"/>
      <c r="F196" s="39"/>
      <c r="G196" s="17"/>
    </row>
    <row r="197" spans="1:7" s="9" customFormat="1" ht="78.75" hidden="1" x14ac:dyDescent="0.25">
      <c r="A197" s="110" t="s">
        <v>115</v>
      </c>
      <c r="B197" s="111" t="s">
        <v>7</v>
      </c>
      <c r="C197" s="111" t="s">
        <v>116</v>
      </c>
      <c r="D197" s="112"/>
      <c r="E197" s="113"/>
      <c r="F197" s="113"/>
      <c r="G197" s="71"/>
    </row>
    <row r="198" spans="1:7" s="9" customFormat="1" ht="31.5" x14ac:dyDescent="0.25">
      <c r="A198" s="16" t="s">
        <v>236</v>
      </c>
      <c r="B198" s="108" t="s">
        <v>156</v>
      </c>
      <c r="C198" s="20">
        <v>1826</v>
      </c>
      <c r="D198" s="43"/>
      <c r="E198" s="43"/>
      <c r="F198" s="43"/>
      <c r="G198" s="17"/>
    </row>
    <row r="199" spans="1:7" s="9" customFormat="1" x14ac:dyDescent="0.25">
      <c r="A199" s="16" t="s">
        <v>186</v>
      </c>
      <c r="B199" s="108" t="s">
        <v>156</v>
      </c>
      <c r="C199" s="20">
        <v>1516</v>
      </c>
      <c r="D199" s="43"/>
      <c r="E199" s="43"/>
      <c r="F199" s="43"/>
      <c r="G199" s="17"/>
    </row>
    <row r="200" spans="1:7" s="9" customFormat="1" x14ac:dyDescent="0.25">
      <c r="A200" s="16" t="s">
        <v>187</v>
      </c>
      <c r="B200" s="108" t="s">
        <v>156</v>
      </c>
      <c r="C200" s="76">
        <v>834</v>
      </c>
      <c r="D200" s="39"/>
      <c r="E200" s="39"/>
      <c r="F200" s="39"/>
      <c r="G200" s="17"/>
    </row>
    <row r="201" spans="1:7" s="9" customFormat="1" x14ac:dyDescent="0.25">
      <c r="A201" s="16" t="s">
        <v>188</v>
      </c>
      <c r="B201" s="108" t="s">
        <v>156</v>
      </c>
      <c r="C201" s="76">
        <v>682</v>
      </c>
      <c r="D201" s="39"/>
      <c r="E201" s="39"/>
      <c r="F201" s="39"/>
      <c r="G201" s="17"/>
    </row>
    <row r="202" spans="1:7" s="9" customFormat="1" x14ac:dyDescent="0.25">
      <c r="B202" s="79"/>
      <c r="C202" s="79"/>
      <c r="D202" s="80"/>
      <c r="E202" s="80"/>
      <c r="F202" s="80"/>
      <c r="G202" s="80"/>
    </row>
    <row r="203" spans="1:7" s="9" customFormat="1" ht="18.75" x14ac:dyDescent="0.3">
      <c r="A203" s="114"/>
      <c r="B203" s="79"/>
      <c r="C203" s="79"/>
      <c r="D203" s="80"/>
      <c r="E203" s="80"/>
      <c r="F203" s="80"/>
      <c r="G203" s="80"/>
    </row>
    <row r="204" spans="1:7" x14ac:dyDescent="0.25">
      <c r="A204" s="152"/>
      <c r="B204" s="152"/>
      <c r="C204" s="152"/>
      <c r="D204" s="152"/>
      <c r="E204" s="152"/>
      <c r="F204" s="152"/>
      <c r="G204" s="45"/>
    </row>
    <row r="205" spans="1:7" x14ac:dyDescent="0.25">
      <c r="A205" s="50"/>
      <c r="B205" s="2"/>
      <c r="C205" s="2"/>
      <c r="D205" s="46"/>
      <c r="E205" s="46"/>
      <c r="F205" s="46"/>
      <c r="G205" s="46"/>
    </row>
    <row r="206" spans="1:7" x14ac:dyDescent="0.25">
      <c r="A206" s="152"/>
      <c r="B206" s="152"/>
      <c r="C206" s="152"/>
      <c r="D206" s="152"/>
      <c r="E206" s="152"/>
      <c r="F206" s="152"/>
      <c r="G206" s="45"/>
    </row>
    <row r="207" spans="1:7" x14ac:dyDescent="0.25">
      <c r="A207" s="152"/>
      <c r="B207" s="152"/>
      <c r="C207" s="152"/>
      <c r="D207" s="152"/>
      <c r="E207" s="152"/>
      <c r="F207" s="152"/>
      <c r="G207" s="45"/>
    </row>
    <row r="208" spans="1:7" x14ac:dyDescent="0.25">
      <c r="A208" s="152"/>
      <c r="B208" s="152"/>
      <c r="C208" s="152"/>
      <c r="D208" s="152"/>
      <c r="E208" s="152"/>
      <c r="F208" s="152"/>
      <c r="G208" s="45"/>
    </row>
    <row r="209" spans="1:7" x14ac:dyDescent="0.25">
      <c r="A209" s="152"/>
      <c r="B209" s="152"/>
      <c r="C209" s="152"/>
      <c r="D209" s="152"/>
      <c r="E209" s="152"/>
      <c r="F209" s="152"/>
      <c r="G209" s="45"/>
    </row>
    <row r="210" spans="1:7" x14ac:dyDescent="0.25">
      <c r="A210" s="152"/>
      <c r="B210" s="152"/>
      <c r="C210" s="152"/>
      <c r="D210" s="152"/>
      <c r="E210" s="152"/>
      <c r="F210" s="152"/>
      <c r="G210" s="45"/>
    </row>
    <row r="211" spans="1:7" x14ac:dyDescent="0.25">
      <c r="A211" s="152"/>
      <c r="B211" s="152"/>
      <c r="C211" s="152"/>
      <c r="D211" s="152"/>
      <c r="E211" s="152"/>
      <c r="F211" s="152"/>
      <c r="G211" s="45"/>
    </row>
    <row r="212" spans="1:7" x14ac:dyDescent="0.25">
      <c r="A212" s="152"/>
      <c r="B212" s="152"/>
      <c r="C212" s="152"/>
      <c r="D212" s="152"/>
      <c r="E212" s="152"/>
      <c r="F212" s="152"/>
      <c r="G212" s="45"/>
    </row>
  </sheetData>
  <mergeCells count="34">
    <mergeCell ref="A178:G178"/>
    <mergeCell ref="A211:F211"/>
    <mergeCell ref="A212:F212"/>
    <mergeCell ref="A204:F204"/>
    <mergeCell ref="A206:F206"/>
    <mergeCell ref="A207:F207"/>
    <mergeCell ref="A208:F208"/>
    <mergeCell ref="A209:F209"/>
    <mergeCell ref="A210:F210"/>
    <mergeCell ref="A141:F141"/>
    <mergeCell ref="A155:F155"/>
    <mergeCell ref="A167:F167"/>
    <mergeCell ref="A172:F172"/>
    <mergeCell ref="A174:F174"/>
    <mergeCell ref="A83:F83"/>
    <mergeCell ref="A90:F90"/>
    <mergeCell ref="A108:F108"/>
    <mergeCell ref="A117:F117"/>
    <mergeCell ref="A121:F121"/>
    <mergeCell ref="A118:G118"/>
    <mergeCell ref="A1:G1"/>
    <mergeCell ref="A71:F71"/>
    <mergeCell ref="A3:F3"/>
    <mergeCell ref="A5:A7"/>
    <mergeCell ref="B5:B7"/>
    <mergeCell ref="C5:C7"/>
    <mergeCell ref="D5:D7"/>
    <mergeCell ref="E5:E7"/>
    <mergeCell ref="F5:F7"/>
    <mergeCell ref="G5:G7"/>
    <mergeCell ref="A8:F8"/>
    <mergeCell ref="A30:F30"/>
    <mergeCell ref="A50:F50"/>
    <mergeCell ref="A61:F61"/>
  </mergeCells>
  <pageMargins left="0.70866141732283472" right="0.70866141732283472" top="0.74803149606299213" bottom="0.74803149606299213" header="0.31496062992125984" footer="0.31496062992125984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до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2025-10-10T09:51:54Z</dcterms:modified>
</cp:coreProperties>
</file>