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\share\PEG_Docs\для Надежды Петровны\МП на 2023 - 2028гг\МП 2023-2028 (рабочие)\МП\"/>
    </mc:Choice>
  </mc:AlternateContent>
  <bookViews>
    <workbookView xWindow="0" yWindow="0" windowWidth="15435" windowHeight="12045"/>
  </bookViews>
  <sheets>
    <sheet name="2023" sheetId="1" r:id="rId1"/>
    <sheet name="Лист1" sheetId="2" r:id="rId2"/>
  </sheets>
  <definedNames>
    <definedName name="_FilterDatabase_0" localSheetId="0">'2023'!$A$7:$J$233</definedName>
    <definedName name="_xlnm._FilterDatabase" localSheetId="0">'2023'!$A$7:$J$233</definedName>
    <definedName name="Print_Titles_0" localSheetId="0">'2023'!$5:$7</definedName>
    <definedName name="_xlnm.Print_Titles" localSheetId="0">'2023'!$5:$7</definedName>
  </definedNames>
  <calcPr calcId="152511"/>
</workbook>
</file>

<file path=xl/calcChain.xml><?xml version="1.0" encoding="utf-8"?>
<calcChain xmlns="http://schemas.openxmlformats.org/spreadsheetml/2006/main">
  <c r="I203" i="1" l="1"/>
  <c r="H203" i="1"/>
  <c r="G203" i="1"/>
  <c r="C203" i="1" s="1"/>
  <c r="F203" i="1"/>
  <c r="E203" i="1"/>
  <c r="D203" i="1"/>
  <c r="E122" i="1"/>
  <c r="F66" i="1"/>
  <c r="I55" i="1" l="1"/>
  <c r="I20" i="1"/>
  <c r="I10" i="1"/>
  <c r="G162" i="1" l="1"/>
  <c r="I56" i="1"/>
  <c r="E57" i="1"/>
  <c r="F57" i="1"/>
  <c r="E56" i="1"/>
  <c r="F56" i="1"/>
  <c r="G56" i="1"/>
  <c r="H56" i="1"/>
  <c r="E55" i="1"/>
  <c r="F55" i="1"/>
  <c r="G55" i="1"/>
  <c r="H55" i="1"/>
  <c r="D55" i="1"/>
  <c r="D57" i="1"/>
  <c r="D56" i="1"/>
  <c r="D50" i="1" s="1"/>
  <c r="D162" i="1"/>
  <c r="C165" i="1"/>
  <c r="C164" i="1"/>
  <c r="C163" i="1"/>
  <c r="A166" i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I162" i="1"/>
  <c r="H162" i="1"/>
  <c r="F162" i="1"/>
  <c r="E162" i="1"/>
  <c r="C55" i="1" l="1"/>
  <c r="C162" i="1"/>
  <c r="G288" i="1"/>
  <c r="H288" i="1" s="1"/>
  <c r="I288" i="1" s="1"/>
  <c r="G284" i="1"/>
  <c r="H284" i="1" s="1"/>
  <c r="I284" i="1" s="1"/>
  <c r="G280" i="1"/>
  <c r="H280" i="1" s="1"/>
  <c r="I280" i="1" s="1"/>
  <c r="D214" i="1"/>
  <c r="D208" i="1" s="1"/>
  <c r="D213" i="1"/>
  <c r="D207" i="1" s="1"/>
  <c r="D212" i="1"/>
  <c r="D206" i="1" s="1"/>
  <c r="C216" i="1"/>
  <c r="C218" i="1"/>
  <c r="G199" i="1"/>
  <c r="H199" i="1" s="1"/>
  <c r="I199" i="1" s="1"/>
  <c r="E49" i="1"/>
  <c r="H141" i="1"/>
  <c r="I141" i="1" s="1"/>
  <c r="H73" i="1"/>
  <c r="D66" i="1"/>
  <c r="D205" i="1" l="1"/>
  <c r="A10" i="1"/>
  <c r="A11" i="1" s="1"/>
  <c r="A12" i="1" s="1"/>
  <c r="A13" i="1" s="1"/>
  <c r="A14" i="1" s="1"/>
  <c r="A15" i="1" s="1"/>
  <c r="A16" i="1" s="1"/>
  <c r="A17" i="1" s="1"/>
  <c r="C271" i="1"/>
  <c r="C239" i="1"/>
  <c r="C224" i="1"/>
  <c r="C209" i="1"/>
  <c r="C186" i="1"/>
  <c r="C171" i="1"/>
  <c r="C169" i="1"/>
  <c r="C52" i="1"/>
  <c r="C29" i="1"/>
  <c r="C23" i="1"/>
  <c r="C18" i="1"/>
  <c r="D13" i="1"/>
  <c r="E13" i="1"/>
  <c r="F13" i="1"/>
  <c r="G13" i="1"/>
  <c r="H13" i="1"/>
  <c r="I13" i="1"/>
  <c r="C13" i="1" l="1"/>
  <c r="A18" i="1"/>
  <c r="A19" i="1" s="1"/>
  <c r="A20" i="1" s="1"/>
  <c r="A21" i="1" s="1"/>
  <c r="A22" i="1" s="1"/>
  <c r="E229" i="1"/>
  <c r="E223" i="1" s="1"/>
  <c r="D229" i="1"/>
  <c r="I229" i="1"/>
  <c r="I223" i="1" s="1"/>
  <c r="H229" i="1"/>
  <c r="H223" i="1" s="1"/>
  <c r="G229" i="1"/>
  <c r="G223" i="1" s="1"/>
  <c r="F229" i="1"/>
  <c r="F223" i="1" s="1"/>
  <c r="I228" i="1"/>
  <c r="I222" i="1" s="1"/>
  <c r="H228" i="1"/>
  <c r="H222" i="1" s="1"/>
  <c r="G228" i="1"/>
  <c r="G222" i="1" s="1"/>
  <c r="F228" i="1"/>
  <c r="F222" i="1" s="1"/>
  <c r="E228" i="1"/>
  <c r="E222" i="1" s="1"/>
  <c r="D228" i="1"/>
  <c r="D222" i="1" s="1"/>
  <c r="I227" i="1"/>
  <c r="I221" i="1" s="1"/>
  <c r="H227" i="1"/>
  <c r="H221" i="1" s="1"/>
  <c r="G227" i="1"/>
  <c r="G221" i="1" s="1"/>
  <c r="F227" i="1"/>
  <c r="F221" i="1" s="1"/>
  <c r="E227" i="1"/>
  <c r="D227" i="1"/>
  <c r="D221" i="1" s="1"/>
  <c r="E176" i="1"/>
  <c r="D176" i="1"/>
  <c r="I175" i="1"/>
  <c r="H175" i="1"/>
  <c r="G175" i="1"/>
  <c r="F175" i="1"/>
  <c r="E175" i="1"/>
  <c r="D175" i="1"/>
  <c r="I174" i="1"/>
  <c r="H174" i="1"/>
  <c r="G174" i="1"/>
  <c r="F174" i="1"/>
  <c r="E174" i="1"/>
  <c r="D174" i="1"/>
  <c r="E212" i="1"/>
  <c r="E206" i="1" s="1"/>
  <c r="F212" i="1"/>
  <c r="F206" i="1" s="1"/>
  <c r="G212" i="1"/>
  <c r="G206" i="1" s="1"/>
  <c r="H212" i="1"/>
  <c r="I212" i="1"/>
  <c r="E213" i="1"/>
  <c r="E207" i="1" s="1"/>
  <c r="F213" i="1"/>
  <c r="F207" i="1" s="1"/>
  <c r="G213" i="1"/>
  <c r="G207" i="1" s="1"/>
  <c r="H213" i="1"/>
  <c r="H207" i="1" s="1"/>
  <c r="I213" i="1"/>
  <c r="I207" i="1" s="1"/>
  <c r="E214" i="1"/>
  <c r="E208" i="1" s="1"/>
  <c r="F214" i="1"/>
  <c r="F208" i="1" s="1"/>
  <c r="G214" i="1"/>
  <c r="G208" i="1" s="1"/>
  <c r="H214" i="1"/>
  <c r="H208" i="1" s="1"/>
  <c r="I214" i="1"/>
  <c r="E276" i="1"/>
  <c r="E270" i="1" s="1"/>
  <c r="D276" i="1"/>
  <c r="D270" i="1" s="1"/>
  <c r="E275" i="1"/>
  <c r="E269" i="1" s="1"/>
  <c r="F275" i="1"/>
  <c r="F269" i="1" s="1"/>
  <c r="G275" i="1"/>
  <c r="G269" i="1" s="1"/>
  <c r="H275" i="1"/>
  <c r="H269" i="1" s="1"/>
  <c r="I275" i="1"/>
  <c r="I269" i="1" s="1"/>
  <c r="D275" i="1"/>
  <c r="E274" i="1"/>
  <c r="F274" i="1"/>
  <c r="F268" i="1" s="1"/>
  <c r="G274" i="1"/>
  <c r="G268" i="1" s="1"/>
  <c r="H274" i="1"/>
  <c r="I274" i="1"/>
  <c r="I268" i="1" s="1"/>
  <c r="D274" i="1"/>
  <c r="D268" i="1" s="1"/>
  <c r="C291" i="1"/>
  <c r="C290" i="1"/>
  <c r="E289" i="1"/>
  <c r="D289" i="1"/>
  <c r="C287" i="1"/>
  <c r="C286" i="1"/>
  <c r="E285" i="1"/>
  <c r="D285" i="1"/>
  <c r="F281" i="1"/>
  <c r="C283" i="1"/>
  <c r="C282" i="1"/>
  <c r="E281" i="1"/>
  <c r="D281" i="1"/>
  <c r="C279" i="1"/>
  <c r="C278" i="1"/>
  <c r="E277" i="1"/>
  <c r="D277" i="1"/>
  <c r="D269" i="1"/>
  <c r="E261" i="1"/>
  <c r="F261" i="1"/>
  <c r="G261" i="1"/>
  <c r="H261" i="1"/>
  <c r="I261" i="1"/>
  <c r="E260" i="1"/>
  <c r="F260" i="1"/>
  <c r="G260" i="1"/>
  <c r="H260" i="1"/>
  <c r="I260" i="1"/>
  <c r="E259" i="1"/>
  <c r="F259" i="1"/>
  <c r="G259" i="1"/>
  <c r="H259" i="1"/>
  <c r="I259" i="1"/>
  <c r="D261" i="1"/>
  <c r="D260" i="1"/>
  <c r="D259" i="1"/>
  <c r="E244" i="1"/>
  <c r="F244" i="1"/>
  <c r="F17" i="1" s="1"/>
  <c r="G244" i="1"/>
  <c r="G17" i="1" s="1"/>
  <c r="H244" i="1"/>
  <c r="H17" i="1" s="1"/>
  <c r="I244" i="1"/>
  <c r="D244" i="1"/>
  <c r="D238" i="1" s="1"/>
  <c r="E243" i="1"/>
  <c r="F243" i="1"/>
  <c r="G243" i="1"/>
  <c r="H243" i="1"/>
  <c r="H16" i="1" s="1"/>
  <c r="I243" i="1"/>
  <c r="D243" i="1"/>
  <c r="D16" i="1" s="1"/>
  <c r="E242" i="1"/>
  <c r="E236" i="1" s="1"/>
  <c r="F242" i="1"/>
  <c r="F236" i="1" s="1"/>
  <c r="G242" i="1"/>
  <c r="G236" i="1" s="1"/>
  <c r="H242" i="1"/>
  <c r="H236" i="1" s="1"/>
  <c r="I242" i="1"/>
  <c r="I236" i="1" s="1"/>
  <c r="D242" i="1"/>
  <c r="E245" i="1"/>
  <c r="D262" i="1"/>
  <c r="C264" i="1"/>
  <c r="C263" i="1"/>
  <c r="I262" i="1"/>
  <c r="H262" i="1"/>
  <c r="G262" i="1"/>
  <c r="E262" i="1"/>
  <c r="I253" i="1"/>
  <c r="H253" i="1"/>
  <c r="E253" i="1"/>
  <c r="D253" i="1"/>
  <c r="C252" i="1"/>
  <c r="G249" i="1"/>
  <c r="C250" i="1"/>
  <c r="I249" i="1"/>
  <c r="H249" i="1"/>
  <c r="E249" i="1"/>
  <c r="D249" i="1"/>
  <c r="C247" i="1"/>
  <c r="C246" i="1"/>
  <c r="I245" i="1"/>
  <c r="H245" i="1"/>
  <c r="G245" i="1"/>
  <c r="F245" i="1"/>
  <c r="I33" i="1"/>
  <c r="H33" i="1"/>
  <c r="G33" i="1"/>
  <c r="F33" i="1"/>
  <c r="E33" i="1"/>
  <c r="D33" i="1"/>
  <c r="I32" i="1"/>
  <c r="H32" i="1"/>
  <c r="G32" i="1"/>
  <c r="F32" i="1"/>
  <c r="E32" i="1"/>
  <c r="D32" i="1"/>
  <c r="D38" i="1"/>
  <c r="G38" i="1" s="1"/>
  <c r="C37" i="1"/>
  <c r="C36" i="1"/>
  <c r="H226" i="1" l="1"/>
  <c r="C269" i="1"/>
  <c r="E173" i="1"/>
  <c r="F226" i="1"/>
  <c r="D173" i="1"/>
  <c r="D226" i="1"/>
  <c r="D223" i="1"/>
  <c r="G205" i="1"/>
  <c r="E226" i="1"/>
  <c r="E221" i="1"/>
  <c r="E220" i="1" s="1"/>
  <c r="H38" i="1"/>
  <c r="G34" i="1"/>
  <c r="G28" i="1" s="1"/>
  <c r="F205" i="1"/>
  <c r="C206" i="1"/>
  <c r="G226" i="1"/>
  <c r="I226" i="1"/>
  <c r="A23" i="1"/>
  <c r="A24" i="1" s="1"/>
  <c r="A25" i="1" s="1"/>
  <c r="A26" i="1" s="1"/>
  <c r="A27" i="1" s="1"/>
  <c r="A28" i="1" s="1"/>
  <c r="I238" i="1"/>
  <c r="E238" i="1"/>
  <c r="I258" i="1"/>
  <c r="C213" i="1"/>
  <c r="F211" i="1"/>
  <c r="F276" i="1"/>
  <c r="F270" i="1" s="1"/>
  <c r="F267" i="1" s="1"/>
  <c r="I211" i="1"/>
  <c r="E211" i="1"/>
  <c r="C174" i="1"/>
  <c r="C227" i="1"/>
  <c r="C229" i="1"/>
  <c r="C214" i="1"/>
  <c r="H211" i="1"/>
  <c r="C212" i="1"/>
  <c r="D267" i="1"/>
  <c r="G211" i="1"/>
  <c r="C175" i="1"/>
  <c r="C228" i="1"/>
  <c r="G237" i="1"/>
  <c r="D211" i="1"/>
  <c r="F237" i="1"/>
  <c r="H238" i="1"/>
  <c r="H237" i="1"/>
  <c r="F289" i="1"/>
  <c r="C275" i="1"/>
  <c r="C274" i="1"/>
  <c r="I15" i="1"/>
  <c r="E15" i="1"/>
  <c r="G16" i="1"/>
  <c r="I17" i="1"/>
  <c r="C259" i="1"/>
  <c r="E268" i="1"/>
  <c r="E267" i="1" s="1"/>
  <c r="D237" i="1"/>
  <c r="H15" i="1"/>
  <c r="F16" i="1"/>
  <c r="D236" i="1"/>
  <c r="I237" i="1"/>
  <c r="E237" i="1"/>
  <c r="G238" i="1"/>
  <c r="F277" i="1"/>
  <c r="G15" i="1"/>
  <c r="I16" i="1"/>
  <c r="E16" i="1"/>
  <c r="F238" i="1"/>
  <c r="G258" i="1"/>
  <c r="D15" i="1"/>
  <c r="F15" i="1"/>
  <c r="D17" i="1"/>
  <c r="E17" i="1"/>
  <c r="D273" i="1"/>
  <c r="C242" i="1"/>
  <c r="F285" i="1"/>
  <c r="C244" i="1"/>
  <c r="C261" i="1"/>
  <c r="D258" i="1"/>
  <c r="C260" i="1"/>
  <c r="G285" i="1"/>
  <c r="H268" i="1"/>
  <c r="H258" i="1"/>
  <c r="I241" i="1"/>
  <c r="H241" i="1"/>
  <c r="C255" i="1"/>
  <c r="F249" i="1"/>
  <c r="C248" i="1"/>
  <c r="C245" i="1" s="1"/>
  <c r="D34" i="1"/>
  <c r="C254" i="1"/>
  <c r="D245" i="1"/>
  <c r="G253" i="1"/>
  <c r="F258" i="1"/>
  <c r="F262" i="1"/>
  <c r="C251" i="1"/>
  <c r="C249" i="1" s="1"/>
  <c r="F253" i="1"/>
  <c r="C256" i="1"/>
  <c r="C265" i="1"/>
  <c r="C262" i="1" s="1"/>
  <c r="C32" i="1"/>
  <c r="D35" i="1"/>
  <c r="E35" i="1"/>
  <c r="F235" i="1" l="1"/>
  <c r="C258" i="1"/>
  <c r="C226" i="1"/>
  <c r="H235" i="1"/>
  <c r="E235" i="1"/>
  <c r="I38" i="1"/>
  <c r="H34" i="1"/>
  <c r="G235" i="1"/>
  <c r="C17" i="1"/>
  <c r="C238" i="1"/>
  <c r="I235" i="1"/>
  <c r="C211" i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D31" i="1"/>
  <c r="D28" i="1"/>
  <c r="C237" i="1"/>
  <c r="F14" i="1"/>
  <c r="D235" i="1"/>
  <c r="C236" i="1"/>
  <c r="E14" i="1"/>
  <c r="D14" i="1"/>
  <c r="I14" i="1"/>
  <c r="G14" i="1"/>
  <c r="H14" i="1"/>
  <c r="C268" i="1"/>
  <c r="G276" i="1"/>
  <c r="G277" i="1"/>
  <c r="C15" i="1"/>
  <c r="C16" i="1"/>
  <c r="C14" i="1" s="1"/>
  <c r="G289" i="1"/>
  <c r="H285" i="1"/>
  <c r="I285" i="1"/>
  <c r="H276" i="1"/>
  <c r="H270" i="1" s="1"/>
  <c r="H267" i="1" s="1"/>
  <c r="G281" i="1"/>
  <c r="H277" i="1"/>
  <c r="F273" i="1"/>
  <c r="E273" i="1"/>
  <c r="C253" i="1"/>
  <c r="F241" i="1"/>
  <c r="E241" i="1"/>
  <c r="D241" i="1"/>
  <c r="E258" i="1"/>
  <c r="G241" i="1"/>
  <c r="C243" i="1"/>
  <c r="C241" i="1" s="1"/>
  <c r="F35" i="1"/>
  <c r="C235" i="1" l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G270" i="1"/>
  <c r="C288" i="1"/>
  <c r="C285" i="1" s="1"/>
  <c r="H273" i="1"/>
  <c r="I277" i="1"/>
  <c r="H281" i="1"/>
  <c r="I276" i="1"/>
  <c r="C280" i="1"/>
  <c r="C277" i="1" s="1"/>
  <c r="G273" i="1"/>
  <c r="H289" i="1"/>
  <c r="G35" i="1"/>
  <c r="G267" i="1" l="1"/>
  <c r="I270" i="1"/>
  <c r="I267" i="1" s="1"/>
  <c r="C276" i="1"/>
  <c r="C273" i="1" s="1"/>
  <c r="I289" i="1"/>
  <c r="C292" i="1"/>
  <c r="C289" i="1" s="1"/>
  <c r="I281" i="1"/>
  <c r="C284" i="1"/>
  <c r="C281" i="1" s="1"/>
  <c r="I34" i="1"/>
  <c r="H35" i="1"/>
  <c r="C267" i="1" l="1"/>
  <c r="C270" i="1"/>
  <c r="I273" i="1"/>
  <c r="I35" i="1"/>
  <c r="C38" i="1"/>
  <c r="C35" i="1" s="1"/>
  <c r="C161" i="1" l="1"/>
  <c r="C160" i="1"/>
  <c r="C159" i="1"/>
  <c r="I158" i="1"/>
  <c r="H158" i="1"/>
  <c r="G158" i="1"/>
  <c r="F158" i="1"/>
  <c r="E158" i="1"/>
  <c r="D158" i="1"/>
  <c r="C158" i="1" l="1"/>
  <c r="C133" i="1"/>
  <c r="C131" i="1"/>
  <c r="G130" i="1"/>
  <c r="F130" i="1"/>
  <c r="E130" i="1"/>
  <c r="D130" i="1"/>
  <c r="I130" i="1" l="1"/>
  <c r="H130" i="1"/>
  <c r="C132" i="1"/>
  <c r="C130" i="1" s="1"/>
  <c r="F70" i="1"/>
  <c r="C72" i="1"/>
  <c r="C71" i="1"/>
  <c r="E70" i="1"/>
  <c r="D70" i="1"/>
  <c r="G70" i="1" l="1"/>
  <c r="D126" i="1"/>
  <c r="H70" i="1" l="1"/>
  <c r="I73" i="1"/>
  <c r="F220" i="1"/>
  <c r="G220" i="1"/>
  <c r="H220" i="1"/>
  <c r="I220" i="1"/>
  <c r="C223" i="1"/>
  <c r="C222" i="1"/>
  <c r="E168" i="1"/>
  <c r="C178" i="1"/>
  <c r="E205" i="1"/>
  <c r="C207" i="1"/>
  <c r="C217" i="1"/>
  <c r="C215" i="1" s="1"/>
  <c r="E215" i="1"/>
  <c r="D215" i="1"/>
  <c r="E191" i="1"/>
  <c r="D191" i="1"/>
  <c r="D22" i="1" s="1"/>
  <c r="E190" i="1"/>
  <c r="E21" i="1" s="1"/>
  <c r="E11" i="1" s="1"/>
  <c r="F190" i="1"/>
  <c r="G190" i="1"/>
  <c r="H190" i="1"/>
  <c r="I190" i="1"/>
  <c r="D190" i="1"/>
  <c r="D21" i="1" s="1"/>
  <c r="D11" i="1" s="1"/>
  <c r="E189" i="1"/>
  <c r="E20" i="1" s="1"/>
  <c r="F189" i="1"/>
  <c r="F20" i="1" s="1"/>
  <c r="G189" i="1"/>
  <c r="G20" i="1" s="1"/>
  <c r="H189" i="1"/>
  <c r="H20" i="1" s="1"/>
  <c r="I189" i="1"/>
  <c r="D189" i="1"/>
  <c r="G10" i="1" l="1"/>
  <c r="H10" i="1"/>
  <c r="F176" i="1"/>
  <c r="F10" i="1"/>
  <c r="C221" i="1"/>
  <c r="D220" i="1"/>
  <c r="C220" i="1" s="1"/>
  <c r="E10" i="1"/>
  <c r="D12" i="1"/>
  <c r="E183" i="1"/>
  <c r="I70" i="1"/>
  <c r="C73" i="1"/>
  <c r="C70" i="1" s="1"/>
  <c r="F215" i="1"/>
  <c r="D188" i="1"/>
  <c r="E188" i="1"/>
  <c r="I191" i="1"/>
  <c r="C190" i="1"/>
  <c r="H191" i="1"/>
  <c r="H188" i="1" s="1"/>
  <c r="G191" i="1"/>
  <c r="G188" i="1" s="1"/>
  <c r="F191" i="1"/>
  <c r="F188" i="1" s="1"/>
  <c r="C189" i="1"/>
  <c r="C121" i="1" l="1"/>
  <c r="F173" i="1"/>
  <c r="G176" i="1"/>
  <c r="G173" i="1" s="1"/>
  <c r="G136" i="1"/>
  <c r="G21" i="1" s="1"/>
  <c r="F21" i="1"/>
  <c r="G215" i="1"/>
  <c r="C191" i="1"/>
  <c r="C188" i="1" s="1"/>
  <c r="E54" i="1"/>
  <c r="I188" i="1"/>
  <c r="C68" i="1"/>
  <c r="C67" i="1"/>
  <c r="E27" i="1"/>
  <c r="E26" i="1"/>
  <c r="E34" i="1"/>
  <c r="E22" i="1" s="1"/>
  <c r="F11" i="1" l="1"/>
  <c r="G11" i="1"/>
  <c r="E12" i="1"/>
  <c r="E19" i="1"/>
  <c r="I176" i="1"/>
  <c r="I173" i="1" s="1"/>
  <c r="H176" i="1"/>
  <c r="E31" i="1"/>
  <c r="F26" i="1"/>
  <c r="H136" i="1"/>
  <c r="H21" i="1" s="1"/>
  <c r="I26" i="1"/>
  <c r="F27" i="1"/>
  <c r="H26" i="1"/>
  <c r="I27" i="1"/>
  <c r="G26" i="1"/>
  <c r="H27" i="1"/>
  <c r="G27" i="1"/>
  <c r="H205" i="1"/>
  <c r="H215" i="1"/>
  <c r="C33" i="1"/>
  <c r="F34" i="1"/>
  <c r="D26" i="1"/>
  <c r="G57" i="1" l="1"/>
  <c r="G22" i="1" s="1"/>
  <c r="H11" i="1"/>
  <c r="H173" i="1"/>
  <c r="C176" i="1"/>
  <c r="C173" i="1" s="1"/>
  <c r="E9" i="1"/>
  <c r="I136" i="1"/>
  <c r="I21" i="1" s="1"/>
  <c r="C21" i="1" s="1"/>
  <c r="I215" i="1"/>
  <c r="C26" i="1"/>
  <c r="C233" i="1"/>
  <c r="C232" i="1"/>
  <c r="C231" i="1"/>
  <c r="I230" i="1"/>
  <c r="H230" i="1"/>
  <c r="G230" i="1"/>
  <c r="F230" i="1"/>
  <c r="E230" i="1"/>
  <c r="D230" i="1"/>
  <c r="I57" i="1" l="1"/>
  <c r="H57" i="1"/>
  <c r="H22" i="1" s="1"/>
  <c r="C56" i="1"/>
  <c r="G12" i="1"/>
  <c r="G19" i="1"/>
  <c r="I11" i="1"/>
  <c r="G54" i="1"/>
  <c r="I208" i="1"/>
  <c r="E28" i="1"/>
  <c r="E25" i="1" s="1"/>
  <c r="C230" i="1"/>
  <c r="E200" i="1"/>
  <c r="D200" i="1"/>
  <c r="E196" i="1"/>
  <c r="D196" i="1"/>
  <c r="E192" i="1"/>
  <c r="D192" i="1"/>
  <c r="E185" i="1"/>
  <c r="D185" i="1"/>
  <c r="E184" i="1"/>
  <c r="D184" i="1"/>
  <c r="D183" i="1"/>
  <c r="E177" i="1"/>
  <c r="D177" i="1"/>
  <c r="E170" i="1"/>
  <c r="E167" i="1" s="1"/>
  <c r="D170" i="1"/>
  <c r="D168" i="1"/>
  <c r="D155" i="1"/>
  <c r="D154" i="1" s="1"/>
  <c r="E154" i="1"/>
  <c r="D151" i="1"/>
  <c r="E150" i="1"/>
  <c r="E146" i="1"/>
  <c r="D146" i="1"/>
  <c r="E142" i="1"/>
  <c r="D142" i="1"/>
  <c r="E138" i="1"/>
  <c r="D138" i="1"/>
  <c r="E134" i="1"/>
  <c r="D134" i="1"/>
  <c r="E126" i="1"/>
  <c r="D122" i="1"/>
  <c r="E118" i="1"/>
  <c r="D118" i="1"/>
  <c r="D114" i="1"/>
  <c r="E114" i="1"/>
  <c r="E110" i="1"/>
  <c r="D110" i="1"/>
  <c r="E106" i="1"/>
  <c r="D106" i="1"/>
  <c r="E102" i="1"/>
  <c r="D102" i="1"/>
  <c r="E98" i="1"/>
  <c r="D98" i="1"/>
  <c r="E94" i="1"/>
  <c r="D94" i="1"/>
  <c r="E90" i="1"/>
  <c r="D90" i="1"/>
  <c r="E86" i="1"/>
  <c r="D86" i="1"/>
  <c r="E82" i="1"/>
  <c r="D82" i="1"/>
  <c r="E78" i="1"/>
  <c r="D78" i="1"/>
  <c r="E74" i="1"/>
  <c r="D74" i="1"/>
  <c r="E66" i="1"/>
  <c r="E62" i="1"/>
  <c r="D62" i="1"/>
  <c r="E58" i="1"/>
  <c r="D58" i="1"/>
  <c r="E51" i="1"/>
  <c r="E50" i="1"/>
  <c r="E43" i="1"/>
  <c r="D43" i="1"/>
  <c r="E39" i="1"/>
  <c r="D39" i="1"/>
  <c r="D27" i="1"/>
  <c r="G9" i="1" l="1"/>
  <c r="E182" i="1"/>
  <c r="C27" i="1"/>
  <c r="D25" i="1"/>
  <c r="E48" i="1"/>
  <c r="D167" i="1"/>
  <c r="D182" i="1"/>
  <c r="I205" i="1"/>
  <c r="C205" i="1" s="1"/>
  <c r="C208" i="1"/>
  <c r="C11" i="1"/>
  <c r="H12" i="1"/>
  <c r="H9" i="1" s="1"/>
  <c r="H19" i="1"/>
  <c r="H54" i="1"/>
  <c r="C69" i="1"/>
  <c r="C66" i="1" s="1"/>
  <c r="I22" i="1"/>
  <c r="D51" i="1"/>
  <c r="D150" i="1"/>
  <c r="G114" i="1"/>
  <c r="D20" i="1" l="1"/>
  <c r="D10" i="1" s="1"/>
  <c r="C10" i="1" s="1"/>
  <c r="D49" i="1"/>
  <c r="D48" i="1" s="1"/>
  <c r="I12" i="1"/>
  <c r="I9" i="1" s="1"/>
  <c r="I19" i="1"/>
  <c r="D54" i="1"/>
  <c r="I51" i="1"/>
  <c r="I54" i="1"/>
  <c r="D19" i="1" l="1"/>
  <c r="C20" i="1"/>
  <c r="D9" i="1"/>
  <c r="H28" i="1"/>
  <c r="H25" i="1" s="1"/>
  <c r="G31" i="1"/>
  <c r="C34" i="1" l="1"/>
  <c r="C31" i="1" s="1"/>
  <c r="F196" i="1"/>
  <c r="F192" i="1"/>
  <c r="F177" i="1"/>
  <c r="F154" i="1"/>
  <c r="F150" i="1"/>
  <c r="F146" i="1"/>
  <c r="F138" i="1"/>
  <c r="F134" i="1"/>
  <c r="F129" i="1"/>
  <c r="F122" i="1"/>
  <c r="F118" i="1"/>
  <c r="F114" i="1"/>
  <c r="F110" i="1"/>
  <c r="F106" i="1"/>
  <c r="F102" i="1"/>
  <c r="F98" i="1"/>
  <c r="F94" i="1"/>
  <c r="F90" i="1"/>
  <c r="F86" i="1"/>
  <c r="F82" i="1"/>
  <c r="F78" i="1"/>
  <c r="F74" i="1"/>
  <c r="F62" i="1"/>
  <c r="F43" i="1"/>
  <c r="F39" i="1"/>
  <c r="F51" i="1" l="1"/>
  <c r="C57" i="1"/>
  <c r="F22" i="1"/>
  <c r="F12" i="1" s="1"/>
  <c r="C12" i="1" s="1"/>
  <c r="F126" i="1"/>
  <c r="F31" i="1"/>
  <c r="F200" i="1"/>
  <c r="F58" i="1"/>
  <c r="F142" i="1"/>
  <c r="C9" i="1" l="1"/>
  <c r="F19" i="1"/>
  <c r="C22" i="1"/>
  <c r="C19" i="1" s="1"/>
  <c r="F54" i="1"/>
  <c r="C54" i="1" s="1"/>
  <c r="C46" i="1"/>
  <c r="C45" i="1"/>
  <c r="C44" i="1"/>
  <c r="I43" i="1"/>
  <c r="H43" i="1"/>
  <c r="G43" i="1"/>
  <c r="F9" i="1" l="1"/>
  <c r="C43" i="1"/>
  <c r="C14" i="2"/>
  <c r="D14" i="2"/>
  <c r="E14" i="2"/>
  <c r="F14" i="2"/>
  <c r="G14" i="2"/>
  <c r="H14" i="2"/>
  <c r="B14" i="2"/>
  <c r="C153" i="1" l="1"/>
  <c r="C157" i="1"/>
  <c r="B4" i="2" l="1"/>
  <c r="C4" i="2"/>
  <c r="A4" i="2"/>
  <c r="I14" i="2" l="1"/>
  <c r="I200" i="1" l="1"/>
  <c r="I196" i="1"/>
  <c r="I192" i="1"/>
  <c r="I177" i="1"/>
  <c r="I154" i="1"/>
  <c r="I150" i="1"/>
  <c r="I146" i="1"/>
  <c r="I142" i="1"/>
  <c r="I138" i="1"/>
  <c r="I134" i="1"/>
  <c r="I126" i="1"/>
  <c r="I122" i="1"/>
  <c r="I118" i="1"/>
  <c r="I114" i="1"/>
  <c r="I110" i="1"/>
  <c r="I106" i="1"/>
  <c r="I102" i="1"/>
  <c r="I98" i="1"/>
  <c r="I94" i="1"/>
  <c r="I90" i="1"/>
  <c r="I86" i="1"/>
  <c r="I82" i="1"/>
  <c r="I78" i="1"/>
  <c r="I74" i="1"/>
  <c r="I66" i="1"/>
  <c r="I62" i="1"/>
  <c r="I58" i="1"/>
  <c r="H200" i="1" l="1"/>
  <c r="G200" i="1"/>
  <c r="H196" i="1"/>
  <c r="G196" i="1"/>
  <c r="H192" i="1"/>
  <c r="G192" i="1"/>
  <c r="H177" i="1"/>
  <c r="G177" i="1"/>
  <c r="G49" i="1"/>
  <c r="G154" i="1"/>
  <c r="H150" i="1"/>
  <c r="G150" i="1"/>
  <c r="H146" i="1"/>
  <c r="G146" i="1"/>
  <c r="H142" i="1"/>
  <c r="G142" i="1"/>
  <c r="H138" i="1"/>
  <c r="G138" i="1"/>
  <c r="H134" i="1"/>
  <c r="G134" i="1"/>
  <c r="H126" i="1"/>
  <c r="G126" i="1"/>
  <c r="H122" i="1"/>
  <c r="G122" i="1"/>
  <c r="H118" i="1"/>
  <c r="G118" i="1"/>
  <c r="H114" i="1"/>
  <c r="H110" i="1"/>
  <c r="G110" i="1"/>
  <c r="H106" i="1"/>
  <c r="G106" i="1"/>
  <c r="H102" i="1"/>
  <c r="G102" i="1"/>
  <c r="H98" i="1"/>
  <c r="G98" i="1"/>
  <c r="H94" i="1"/>
  <c r="G94" i="1"/>
  <c r="H90" i="1"/>
  <c r="G90" i="1"/>
  <c r="H86" i="1"/>
  <c r="G86" i="1"/>
  <c r="H82" i="1"/>
  <c r="G82" i="1"/>
  <c r="H78" i="1"/>
  <c r="G78" i="1"/>
  <c r="H74" i="1"/>
  <c r="G74" i="1"/>
  <c r="H66" i="1"/>
  <c r="G66" i="1"/>
  <c r="H62" i="1"/>
  <c r="G62" i="1"/>
  <c r="H58" i="1"/>
  <c r="G58" i="1"/>
  <c r="I39" i="1"/>
  <c r="H39" i="1"/>
  <c r="G39" i="1"/>
  <c r="I31" i="1"/>
  <c r="H31" i="1"/>
  <c r="H154" i="1" l="1"/>
  <c r="C202" i="1" l="1"/>
  <c r="C201" i="1"/>
  <c r="C199" i="1"/>
  <c r="C198" i="1"/>
  <c r="C197" i="1"/>
  <c r="C195" i="1"/>
  <c r="C194" i="1"/>
  <c r="C193" i="1"/>
  <c r="I185" i="1"/>
  <c r="H185" i="1"/>
  <c r="G184" i="1"/>
  <c r="G185" i="1"/>
  <c r="F185" i="1"/>
  <c r="I184" i="1"/>
  <c r="F184" i="1"/>
  <c r="I183" i="1"/>
  <c r="H183" i="1"/>
  <c r="C180" i="1"/>
  <c r="C179" i="1"/>
  <c r="I170" i="1"/>
  <c r="H170" i="1"/>
  <c r="G170" i="1"/>
  <c r="F170" i="1"/>
  <c r="I168" i="1"/>
  <c r="I167" i="1" s="1"/>
  <c r="H168" i="1"/>
  <c r="H167" i="1" s="1"/>
  <c r="G168" i="1"/>
  <c r="F168" i="1"/>
  <c r="C156" i="1"/>
  <c r="C152" i="1"/>
  <c r="C149" i="1"/>
  <c r="C148" i="1"/>
  <c r="C147" i="1"/>
  <c r="C145" i="1"/>
  <c r="C144" i="1"/>
  <c r="C143" i="1"/>
  <c r="C141" i="1"/>
  <c r="C140" i="1"/>
  <c r="C139" i="1"/>
  <c r="C137" i="1"/>
  <c r="C136" i="1"/>
  <c r="C135" i="1"/>
  <c r="C129" i="1"/>
  <c r="C128" i="1"/>
  <c r="C127" i="1"/>
  <c r="C125" i="1"/>
  <c r="C124" i="1"/>
  <c r="C123" i="1"/>
  <c r="C120" i="1"/>
  <c r="C119" i="1"/>
  <c r="C117" i="1"/>
  <c r="C116" i="1"/>
  <c r="C115" i="1"/>
  <c r="C113" i="1"/>
  <c r="C111" i="1"/>
  <c r="C109" i="1"/>
  <c r="C108" i="1"/>
  <c r="C107" i="1"/>
  <c r="C105" i="1"/>
  <c r="C104" i="1"/>
  <c r="C103" i="1"/>
  <c r="C101" i="1"/>
  <c r="C100" i="1"/>
  <c r="C99" i="1"/>
  <c r="C97" i="1"/>
  <c r="C96" i="1"/>
  <c r="C95" i="1"/>
  <c r="C93" i="1"/>
  <c r="C91" i="1"/>
  <c r="C85" i="1"/>
  <c r="C84" i="1"/>
  <c r="C83" i="1"/>
  <c r="C81" i="1"/>
  <c r="C80" i="1"/>
  <c r="C79" i="1"/>
  <c r="C76" i="1"/>
  <c r="C75" i="1"/>
  <c r="C65" i="1"/>
  <c r="C64" i="1"/>
  <c r="C63" i="1"/>
  <c r="C61" i="1"/>
  <c r="C60" i="1"/>
  <c r="C59" i="1"/>
  <c r="I50" i="1"/>
  <c r="F50" i="1"/>
  <c r="F49" i="1"/>
  <c r="H51" i="1"/>
  <c r="G51" i="1"/>
  <c r="C51" i="1" s="1"/>
  <c r="H50" i="1"/>
  <c r="G50" i="1"/>
  <c r="H49" i="1"/>
  <c r="C42" i="1"/>
  <c r="C41" i="1"/>
  <c r="C40" i="1"/>
  <c r="I28" i="1"/>
  <c r="I25" i="1" s="1"/>
  <c r="G25" i="1"/>
  <c r="C118" i="1" l="1"/>
  <c r="G167" i="1"/>
  <c r="G48" i="1"/>
  <c r="F48" i="1"/>
  <c r="F167" i="1"/>
  <c r="C168" i="1"/>
  <c r="C170" i="1"/>
  <c r="C185" i="1"/>
  <c r="H48" i="1"/>
  <c r="I182" i="1"/>
  <c r="C155" i="1"/>
  <c r="C154" i="1" s="1"/>
  <c r="C196" i="1"/>
  <c r="C200" i="1"/>
  <c r="C62" i="1"/>
  <c r="C94" i="1"/>
  <c r="C142" i="1"/>
  <c r="C58" i="1"/>
  <c r="C39" i="1"/>
  <c r="C134" i="1"/>
  <c r="C177" i="1"/>
  <c r="C122" i="1"/>
  <c r="C146" i="1"/>
  <c r="C138" i="1"/>
  <c r="C98" i="1"/>
  <c r="C102" i="1"/>
  <c r="C192" i="1"/>
  <c r="C114" i="1"/>
  <c r="C106" i="1"/>
  <c r="C78" i="1"/>
  <c r="I49" i="1"/>
  <c r="I48" i="1" s="1"/>
  <c r="C89" i="1"/>
  <c r="C86" i="1" s="1"/>
  <c r="C92" i="1"/>
  <c r="C90" i="1" s="1"/>
  <c r="C126" i="1"/>
  <c r="C151" i="1"/>
  <c r="C150" i="1" s="1"/>
  <c r="F183" i="1"/>
  <c r="C77" i="1"/>
  <c r="C74" i="1" s="1"/>
  <c r="F28" i="1"/>
  <c r="F25" i="1" s="1"/>
  <c r="C25" i="1" s="1"/>
  <c r="C112" i="1"/>
  <c r="C110" i="1" s="1"/>
  <c r="G183" i="1"/>
  <c r="G182" i="1" s="1"/>
  <c r="H184" i="1"/>
  <c r="C184" i="1" s="1"/>
  <c r="C82" i="1"/>
  <c r="C167" i="1" l="1"/>
  <c r="C48" i="1"/>
  <c r="H182" i="1"/>
  <c r="F182" i="1"/>
  <c r="C183" i="1"/>
  <c r="C49" i="1"/>
  <c r="C28" i="1"/>
  <c r="C182" i="1" l="1"/>
  <c r="C50" i="1"/>
</calcChain>
</file>

<file path=xl/comments1.xml><?xml version="1.0" encoding="utf-8"?>
<comments xmlns="http://schemas.openxmlformats.org/spreadsheetml/2006/main">
  <authors>
    <author/>
  </authors>
  <commentList>
    <comment ref="B81" authorId="0" shapeId="0">
      <text>
        <r>
          <rPr>
            <b/>
            <sz val="9"/>
            <color rgb="FF000000"/>
            <rFont val="Tahoma"/>
            <family val="2"/>
            <charset val="204"/>
          </rPr>
          <t>Нина Владимировна:</t>
        </r>
        <r>
          <rPr>
            <sz val="9"/>
            <color rgb="FF000000"/>
            <rFont val="Tahoma"/>
            <family val="2"/>
            <charset val="204"/>
          </rPr>
          <t>мер. 2.4.
ОУ учебники</t>
        </r>
      </text>
    </comment>
  </commentList>
</comments>
</file>

<file path=xl/sharedStrings.xml><?xml version="1.0" encoding="utf-8"?>
<sst xmlns="http://schemas.openxmlformats.org/spreadsheetml/2006/main" count="377" uniqueCount="137">
  <si>
    <t>План</t>
  </si>
  <si>
    <t>№ п/п</t>
  </si>
  <si>
    <t>Наименование мероприятия/Источники расходов на финансирование</t>
  </si>
  <si>
    <t>Объем расходов на выполнение мероприятия за счет всех источников ресурсного обеспечения, тыс. рублей</t>
  </si>
  <si>
    <t>Номер строки целевых показателей, на достижение которых направлены мероприятия</t>
  </si>
  <si>
    <t>ВСЕГО</t>
  </si>
  <si>
    <t>2023 год</t>
  </si>
  <si>
    <t>2024 год</t>
  </si>
  <si>
    <t>Всего по муниципальной программе, в том числе</t>
  </si>
  <si>
    <t>x</t>
  </si>
  <si>
    <t>федеральный бюджет</t>
  </si>
  <si>
    <t>областной бюджет</t>
  </si>
  <si>
    <t>местный бюджет</t>
  </si>
  <si>
    <t>Капитальные вложения</t>
  </si>
  <si>
    <t>Прочие нужды</t>
  </si>
  <si>
    <t>Подпрограмма 1 "Реализация проекта "Уральская инженерная школа"</t>
  </si>
  <si>
    <t>Всего по подпрограмме 1, в том числе</t>
  </si>
  <si>
    <t>3. Прочие нужды</t>
  </si>
  <si>
    <t>Всего по направлению «Прочие нужды», в том числе</t>
  </si>
  <si>
    <t>Подпрограмма 2 "Качество образования как основа благополучия"</t>
  </si>
  <si>
    <t>Всего по подпрограмме 2, в том числе</t>
  </si>
  <si>
    <t>Подпрограмма 3 "Педагогические кадры XXI века"</t>
  </si>
  <si>
    <t>Всего по подпрограмме 3, в том числе</t>
  </si>
  <si>
    <t>Подпрограмма 4 "Патриотическое воспитание граждан и формирование основ безопасности жизнедеятельности обучающихся в Березовском городском округе"</t>
  </si>
  <si>
    <t>Всего по подпрограмме 4, в том числе</t>
  </si>
  <si>
    <t>Всего по подпрограмме 5, в том числе</t>
  </si>
  <si>
    <t>Всего по подпрограмме 6, в том числе</t>
  </si>
  <si>
    <t>2.15</t>
  </si>
  <si>
    <t>М/Б</t>
  </si>
  <si>
    <t>О/Б</t>
  </si>
  <si>
    <t>Ф/Б</t>
  </si>
  <si>
    <t>2.22</t>
  </si>
  <si>
    <t>5.6</t>
  </si>
  <si>
    <t>6.3</t>
  </si>
  <si>
    <t>1.7</t>
  </si>
  <si>
    <t>дополнительно</t>
  </si>
  <si>
    <t>2.1</t>
  </si>
  <si>
    <t>2.6</t>
  </si>
  <si>
    <t>2.16</t>
  </si>
  <si>
    <t>с 2.15</t>
  </si>
  <si>
    <t>(1000,00 на 2.16), (6,00 на 5.6), (30,98 на 6.3), (120,00 отдали на другой ГРБС)</t>
  </si>
  <si>
    <t>сняли</t>
  </si>
  <si>
    <t xml:space="preserve">Приложение № 2  к муниципальной программе </t>
  </si>
  <si>
    <t>Подпрограмма 5 "Реализация национального проекта "Образование" в Березовском городском округе"</t>
  </si>
  <si>
    <t>Подпрограмма 6 "Реализация национального проекта "Демография" в Березовском городском округе"</t>
  </si>
  <si>
    <t>2025 год</t>
  </si>
  <si>
    <t>2026 год</t>
  </si>
  <si>
    <t>2027 год</t>
  </si>
  <si>
    <t>2028 год</t>
  </si>
  <si>
    <t xml:space="preserve">Приложение  №2 к постановлению администрации Березовского городского округа от ____2023 №___ </t>
  </si>
  <si>
    <t>Подпрограмма 7 "Строительство и реконструкция зданий муниципальных образовательных организаций"</t>
  </si>
  <si>
    <t>Всего по подпрограмме 7, в том числе</t>
  </si>
  <si>
    <t>1. Капитальные вложения</t>
  </si>
  <si>
    <t>Всего по направлению «Капитальные вложения», в том числе</t>
  </si>
  <si>
    <t>Подпрограмма 8 "Обеспечение реализации муниципальной программы Березовского городского округа 
"Развитие системы образования Березовского городского округа  до 2028 года"</t>
  </si>
  <si>
    <t>Всего по подпрограмме 8, в том числе</t>
  </si>
  <si>
    <t>мероприятий по выполнению муниципальной программы Березовского городского округа "Развитие системы образования Березовского городского округа до 2028 года"</t>
  </si>
  <si>
    <t>внебюджетные источники</t>
  </si>
  <si>
    <t>Мероприятие 1.1. Обеспечение условий реализации муниципальными общеобразовательными организациями образовательных программ естественно-научного цикла и профориентационной работы, всего, из них:</t>
  </si>
  <si>
    <t>Мероприятие 1.2 Организация мероприятий по развитию материально-технической базы муниципальных образовательных организаций Березовского городского округа, участвующих в реализации проекта "Уральская инженерная школа", всего, из них:</t>
  </si>
  <si>
    <t>Мероприятие 2.3 Организация предоставления дошкольного образования, создание условий для присмотра и ухода за детьми, содержания детей в муниципальных образовательных организациях, всего, из них:</t>
  </si>
  <si>
    <t>Мероприятие 2.5 Организация предоставления дошкольного образования, создание условий для присмотра и ухода за детьми-инвалидами, детьми-сиротами, детьми, оставшимися без попечения родителей, детьми с туберкулезной интоксикацией, всего, из них:</t>
  </si>
  <si>
    <t>Мероприятие 2.7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игрушек, всего, из них:</t>
  </si>
  <si>
    <t>Мероприятие 2.8 Организация предоставления общего образования и создание условий для содержания детей в муниципальных общеобразовательных организациях, всего, из них:</t>
  </si>
  <si>
    <t>Мероприятие 2.10 Организация и проведение в Березовском городском округе государственной итоговой аттестации, в том числе единого государственного экзамена, всего, из них:</t>
  </si>
  <si>
    <t>Мероприятие 2.11 Развитие школьного спорта, организация проведения официальных физкультурно-оздоровительных и спортивных мероприятий в общеобразовательных организациях, всего, из них:</t>
  </si>
  <si>
    <t>Мероприятие 2.12 Организация предоставления дополнительного образования детей в муниципальных организациях дополнительного образования, всего, из них:</t>
  </si>
  <si>
    <t>Мероприятие 2.16 Обеспечение мероприятий по антитеррористической защищенности муниципальных образовательных организаций, всего, из них:</t>
  </si>
  <si>
    <t>Мероприятие 2.17 Обеспечение персонифицированного финансирования дополнительного образования детей, всего, из них:</t>
  </si>
  <si>
    <t>Мероприятие 2.18 Обеспечение мероприятий по оборудованию спортивных площадок в общеобразовательных организациях, всего, из них:</t>
  </si>
  <si>
    <t>Мероприятие 2.22 Создание в образовательных организациях условий для получения детьми-инвалидами качественного образования, всего, из них:</t>
  </si>
  <si>
    <t>Мероприятие 2.23 Предоставление услуг по оказанию психолого-педагогической помощи детям в муниципальных образовательных организациях, всего, из них:</t>
  </si>
  <si>
    <t>Мероприятие 2.24 Ежемесячное денежное вознаграждение за классное руководство педагогическим работникам общеобразовательных организаций, всего, из них:</t>
  </si>
  <si>
    <t>Мероприятие 2.26 Создание в муниципальных общеобразовательных организациях условий для организации горячего питания обучающихся, всего, из них:</t>
  </si>
  <si>
    <t>Мероприятие 3.1 Подготовка педагогических кадров для общеобразовательных организаций в Березовском городском округе, всего, из них:</t>
  </si>
  <si>
    <t>Мероприятие 4.1 Создание условий для организации патриотического воспитания граждан, всего, из них:</t>
  </si>
  <si>
    <t>Мероприятие 4.2 Содействие формированию здорового жизненного стиля обучающихся, профилактике незаконного потребления алкогольной продукции, наркотических средств и психотропных веществ, наркомании, токсикомании и алкогольной зависимости, формированию законопослушного и безопасного поведения обучающихся, всего, из них:</t>
  </si>
  <si>
    <t>Мероприятие 4.3 Организация военно - патриотического воспитания и допризывной подготовки молодых граждан, всего, из них:</t>
  </si>
  <si>
    <t>Мероприятие 6.1 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детьми, всего, из них:</t>
  </si>
  <si>
    <t>Мероприятие 7.2 Строительство и реконструкция  зданий муниципальных  образовательных организаций, всего, из них:</t>
  </si>
  <si>
    <t>Мероприятие 7.3 Строительство и реконструкция  зданий муниципальных  образовательных организаций в рамках мероприятий по содействию созданию в субъектах Российской Федерации новых мест в общеобразовательных организациях на условиях софинансирования из федерального бюджета, всего, из них:</t>
  </si>
  <si>
    <t>Мероприятие 8.1 Обеспечение деятельности муниципальных органов (центральный аппарат), всего, из них:</t>
  </si>
  <si>
    <t>Мероприятие 8.2 Обеспечение деятельности подведомственных учреждений в сфере образования и культуры, всего, из них:</t>
  </si>
  <si>
    <t>Мероприятие 8.3 Организация и проведение муниципальных и областных мероприятий в сфере образования и культуры, всего, из них:</t>
  </si>
  <si>
    <t>Мероприятие 8.4 Пенсионное обеспечение муниципальных служащих, всего, из них:</t>
  </si>
  <si>
    <t>Мероприятие 1.3.  Поддержка победителей конкурса среди муниципальных дошкольных образовательных организаций, расположенных на территории Свердловской области, осуществляющих образовательную деятельность в соответствии с целями и задачами проекта "Уральская инженерная школа", всего, из них:</t>
  </si>
  <si>
    <t>Мероприятие 2.1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организаций, всего, из них:</t>
  </si>
  <si>
    <t>Мероприятие 2.2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игрушек, всего, из них:</t>
  </si>
  <si>
    <t>Мероприятие 2.4 Реализация программ спортивной подготовки в муниципальных учреждениях, всего, из них:</t>
  </si>
  <si>
    <t>Мероприятие 2.6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организаций, всего, из них:</t>
  </si>
  <si>
    <t>Мероприятие 2.9 Осуществление мероприятий по обеспечению питанием обучающихся в муниципальных общеобразовательных организациях, всего, из них:</t>
  </si>
  <si>
    <t>Мероприятие 2.14 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здоровья, всего, из них:</t>
  </si>
  <si>
    <t>Мероприятие 2.15 Организация мероприятий по укреплению и развитию материально-технической базы муниципальных образовательных организаций, всего, из них:</t>
  </si>
  <si>
    <t>Мероприятие 2.19 Создание безопасных условий пребывания в муниципальных организациях отдыха детей и их оздоровления, всего, из них:</t>
  </si>
  <si>
    <t>Мероприятие 2.20 Субвенции местным бюджетам на осуществление государственных полномочий Свердловской области по организации и обеспечению отдыха и оздоровления детей (за исключением детей - 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здоровья, всего, из них:</t>
  </si>
  <si>
    <t>Мероприятие 2.21 Создание современной образовательной среды для школьников, всего, из них:</t>
  </si>
  <si>
    <t>Мероприятие 2.25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организациях, всего, из них:</t>
  </si>
  <si>
    <t>Мероприятие 5.1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всего, из них:</t>
  </si>
  <si>
    <t>2.1.3.</t>
  </si>
  <si>
    <t>2.3.1.</t>
  </si>
  <si>
    <t>2.4.1.</t>
  </si>
  <si>
    <t>2.5.1.</t>
  </si>
  <si>
    <t>2.8.1.</t>
  </si>
  <si>
    <t>2.9.1.</t>
  </si>
  <si>
    <t>2.10.1.</t>
  </si>
  <si>
    <t>2.11.1.; 2.12.1.; 2.12.2.; 2.12.3.; 2.12.4.</t>
  </si>
  <si>
    <t>3.1.1; 3.1.2.; 3.1.3.;  3.1.4; 3.1.5; 5.1.2.</t>
  </si>
  <si>
    <t>6.1.1.</t>
  </si>
  <si>
    <t xml:space="preserve">2.6.1.; 5.1.2.;4.2.2.; 6.1.1. </t>
  </si>
  <si>
    <t>2.2.1.; 2.2.2.; 2.2.3.; 2.4.1.</t>
  </si>
  <si>
    <t>8.1.1.</t>
  </si>
  <si>
    <t xml:space="preserve"> 2.2.1.; 2.2.2.; 2.2.3.; 4.4.3.;  5.1.1.;  5.3.1.</t>
  </si>
  <si>
    <t>2.1.7.;  4.4.3.</t>
  </si>
  <si>
    <t xml:space="preserve">2.9.1.;  2.10.1; </t>
  </si>
  <si>
    <t>4.2.1.; 4.2.2.; 4.2.3.; 4.3.1.; 4.3.2.;  4.4.1.;  4.4.2.; 4.4.4.</t>
  </si>
  <si>
    <t>4.1.1.; 4.2.1.;  4.2.2.; 4.2.3.; 4.3.2.</t>
  </si>
  <si>
    <t>4.1.1.; 4.2.1.; 4.2.2.</t>
  </si>
  <si>
    <t>2.1.3.; 7.1.1.; 7.1.2.;</t>
  </si>
  <si>
    <t xml:space="preserve">1.1.1.;  1.1.2.;  1.1.3; 1.1.4.; 1.2.1.; 2.1.4.; 2.1.8.; 5.3.1.; 5.3.2.; 5.3.3. </t>
  </si>
  <si>
    <t>1.1.1.;  1.1.3.; 1.1.4.; 2.1.8.</t>
  </si>
  <si>
    <t>1.1.1.; 2.7.1.</t>
  </si>
  <si>
    <t>2.2.1.; 4.2.2.; 5.1.2.;  6.1.1.</t>
  </si>
  <si>
    <t xml:space="preserve">2.1.1.; 2.1.2; 2.1.4.; 2.1.5.; 2.1.7.; 2.1.8.; 4.2.2.; 6.1.1.  </t>
  </si>
  <si>
    <t>2.1.1.; 2.1.9.</t>
  </si>
  <si>
    <t>2.3.1.; 2.3.2.</t>
  </si>
  <si>
    <t>2.2.1.; 6.1.1.</t>
  </si>
  <si>
    <t>2.1.7.</t>
  </si>
  <si>
    <t>Мероприятие 2.13 Организация отдыха и оздоровления детей и подростков в муниципальных организациях Березовского городского округа, всего, из них:</t>
  </si>
  <si>
    <t>Мероприятие 7.1. Проектно-изыскательские работы, экспертиза проектно-сметной документации для строительства муниципальных общеобразовательных организаций, всего, из них:</t>
  </si>
  <si>
    <r>
      <t>2.1.1; 2.1.2; 2.1.4;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2.1.5.; 2.1.6.;  2.1.7.;  2.1.8.; 2.2.1.; 4.2.2.; 6.1.1.; 5.1.2.</t>
    </r>
  </si>
  <si>
    <t xml:space="preserve"> 2.1.7.; 6.1.1. </t>
  </si>
  <si>
    <t>2.12.2.; 5.2.1.</t>
  </si>
  <si>
    <t>2.12.2.; 5.2.1.; 5.2.5.</t>
  </si>
  <si>
    <t>5.1.1.;5.2.2.; 5.3.1; 5.3.2.; 5.3.3.</t>
  </si>
  <si>
    <t xml:space="preserve"> 5.2.3.; 5.2.4.; 8.1.1.</t>
  </si>
  <si>
    <t>2.1.7.; 4.2.4.</t>
  </si>
  <si>
    <r>
      <rPr>
        <b/>
        <sz val="14"/>
        <rFont val="Times New Roman"/>
        <family val="1"/>
        <charset val="204"/>
      </rPr>
      <t>Мероприятие 2.27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бюджета, всего, из них: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</si>
</sst>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0,_₽"/>
    <numFmt numFmtId="165" formatCode="#,##0.00000"/>
    <numFmt numFmtId="166" formatCode="#,##0.00_ ;[Red]\-#,##0.00\ "/>
    <numFmt numFmtId="167" formatCode="_(* #,##0.000_);_(* \(#,##0.000\);_(* \-??_);_(@_)"/>
  </numFmts>
  <fonts count="20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3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Calibri"/>
      <family val="2"/>
      <charset val="204"/>
    </font>
    <font>
      <b/>
      <u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DEEBF7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DCE6F2"/>
        <bgColor rgb="FFD9D9D9"/>
      </patternFill>
    </fill>
    <fill>
      <patternFill patternType="solid">
        <fgColor theme="0"/>
        <b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/>
    <xf numFmtId="166" fontId="0" fillId="0" borderId="0" xfId="0" applyNumberFormat="1"/>
    <xf numFmtId="0" fontId="9" fillId="0" borderId="1" xfId="0" applyFont="1" applyBorder="1"/>
    <xf numFmtId="49" fontId="9" fillId="0" borderId="1" xfId="0" applyNumberFormat="1" applyFont="1" applyBorder="1"/>
    <xf numFmtId="166" fontId="9" fillId="0" borderId="1" xfId="0" applyNumberFormat="1" applyFont="1" applyBorder="1"/>
    <xf numFmtId="4" fontId="9" fillId="0" borderId="1" xfId="0" applyNumberFormat="1" applyFont="1" applyBorder="1"/>
    <xf numFmtId="4" fontId="0" fillId="0" borderId="0" xfId="0" applyNumberFormat="1"/>
    <xf numFmtId="0" fontId="0" fillId="0" borderId="1" xfId="0" applyBorder="1"/>
    <xf numFmtId="166" fontId="0" fillId="0" borderId="1" xfId="0" applyNumberFormat="1" applyBorder="1"/>
    <xf numFmtId="4" fontId="9" fillId="0" borderId="1" xfId="0" applyNumberFormat="1" applyFont="1" applyBorder="1" applyAlignment="1">
      <alignment wrapText="1"/>
    </xf>
    <xf numFmtId="167" fontId="11" fillId="0" borderId="0" xfId="1" applyNumberFormat="1" applyFont="1" applyFill="1" applyBorder="1" applyAlignment="1" applyProtection="1">
      <alignment horizontal="center" vertical="center"/>
    </xf>
    <xf numFmtId="167" fontId="11" fillId="0" borderId="0" xfId="1" applyNumberFormat="1" applyFont="1" applyFill="1" applyBorder="1" applyAlignment="1" applyProtection="1">
      <alignment vertical="center" wrapText="1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167" fontId="15" fillId="0" borderId="0" xfId="1" applyNumberFormat="1" applyFont="1" applyFill="1" applyBorder="1" applyAlignment="1" applyProtection="1">
      <alignment horizontal="center" vertical="center"/>
    </xf>
    <xf numFmtId="3" fontId="15" fillId="0" borderId="0" xfId="1" applyNumberFormat="1" applyFont="1" applyFill="1" applyBorder="1" applyAlignment="1" applyProtection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4" fontId="3" fillId="6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4" fontId="17" fillId="0" borderId="0" xfId="0" applyNumberFormat="1" applyFont="1"/>
    <xf numFmtId="4" fontId="3" fillId="4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17" fillId="0" borderId="0" xfId="0" applyFont="1" applyFill="1"/>
    <xf numFmtId="4" fontId="3" fillId="4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2" fontId="17" fillId="0" borderId="0" xfId="0" applyNumberFormat="1" applyFont="1" applyFill="1"/>
    <xf numFmtId="4" fontId="2" fillId="0" borderId="0" xfId="0" applyNumberFormat="1" applyFont="1" applyFill="1" applyAlignment="1">
      <alignment horizontal="center" vertical="center"/>
    </xf>
    <xf numFmtId="0" fontId="13" fillId="0" borderId="0" xfId="0" applyFont="1" applyFill="1"/>
    <xf numFmtId="2" fontId="0" fillId="0" borderId="0" xfId="0" applyNumberFormat="1" applyFill="1"/>
    <xf numFmtId="0" fontId="6" fillId="0" borderId="0" xfId="0" applyFont="1" applyFill="1" applyAlignment="1">
      <alignment horizontal="center" vertical="center"/>
    </xf>
    <xf numFmtId="4" fontId="0" fillId="0" borderId="0" xfId="0" applyNumberFormat="1" applyFill="1"/>
    <xf numFmtId="0" fontId="19" fillId="0" borderId="0" xfId="0" applyFont="1" applyFill="1" applyAlignment="1">
      <alignment horizontal="center" vertical="center"/>
    </xf>
    <xf numFmtId="4" fontId="2" fillId="3" borderId="1" xfId="0" applyNumberFormat="1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 applyProtection="1">
      <alignment horizontal="left" vertical="center" wrapText="1"/>
    </xf>
    <xf numFmtId="4" fontId="16" fillId="2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7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7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7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6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6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6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6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6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5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5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5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5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5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4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4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4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4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4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3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3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3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510540</xdr:colOff>
      <xdr:row>34</xdr:row>
      <xdr:rowOff>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292"/>
  <sheetViews>
    <sheetView tabSelected="1" zoomScale="80" zoomScaleNormal="80" workbookViewId="0">
      <pane xSplit="2" ySplit="7" topLeftCell="C149" activePane="bottomRight" state="frozen"/>
      <selection pane="topRight" activeCell="C1" sqref="C1"/>
      <selection pane="bottomLeft" activeCell="A8" sqref="A8"/>
      <selection pane="bottomRight" activeCell="B154" sqref="B154"/>
    </sheetView>
  </sheetViews>
  <sheetFormatPr defaultRowHeight="18.75" x14ac:dyDescent="0.25"/>
  <cols>
    <col min="1" max="1" width="7.28515625" style="37"/>
    <col min="2" max="2" width="70" style="43"/>
    <col min="3" max="3" width="26.28515625" style="2"/>
    <col min="4" max="4" width="22.5703125" style="29"/>
    <col min="5" max="5" width="26" style="29"/>
    <col min="6" max="6" width="25" style="29"/>
    <col min="7" max="7" width="27.28515625" style="29" customWidth="1"/>
    <col min="8" max="8" width="24.7109375" style="1"/>
    <col min="9" max="9" width="23" style="1"/>
    <col min="10" max="10" width="22" style="38"/>
    <col min="11" max="11" width="26.140625" style="37" customWidth="1"/>
    <col min="12" max="12" width="9.140625" style="1"/>
    <col min="13" max="19" width="14.28515625" style="1" customWidth="1"/>
    <col min="20" max="1025" width="9.140625" style="1"/>
  </cols>
  <sheetData>
    <row r="1" spans="1:1025" s="22" customFormat="1" ht="79.5" customHeight="1" x14ac:dyDescent="0.25">
      <c r="B1" s="42"/>
      <c r="D1" s="26"/>
      <c r="E1" s="26"/>
      <c r="F1" s="27"/>
      <c r="G1" s="27"/>
      <c r="H1" s="94" t="s">
        <v>49</v>
      </c>
      <c r="I1" s="94"/>
      <c r="J1" s="94"/>
      <c r="K1" s="23"/>
    </row>
    <row r="2" spans="1:1025" s="22" customFormat="1" ht="40.5" customHeight="1" x14ac:dyDescent="0.25">
      <c r="B2" s="42"/>
      <c r="D2" s="26"/>
      <c r="E2" s="26"/>
      <c r="F2" s="27"/>
      <c r="G2" s="27"/>
      <c r="H2" s="94" t="s">
        <v>42</v>
      </c>
      <c r="I2" s="94"/>
      <c r="J2" s="94"/>
      <c r="K2" s="23"/>
    </row>
    <row r="3" spans="1:1025" x14ac:dyDescent="0.3">
      <c r="A3" s="35"/>
      <c r="B3" s="97" t="s">
        <v>0</v>
      </c>
      <c r="C3" s="97"/>
      <c r="D3" s="97"/>
      <c r="E3" s="97"/>
      <c r="F3" s="97"/>
      <c r="G3" s="97"/>
      <c r="H3" s="97"/>
      <c r="I3" s="97"/>
      <c r="J3" s="97"/>
      <c r="K3" s="30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3">
      <c r="A4" s="35"/>
      <c r="B4" s="89" t="s">
        <v>56</v>
      </c>
      <c r="C4" s="89"/>
      <c r="D4" s="89"/>
      <c r="E4" s="89"/>
      <c r="F4" s="89"/>
      <c r="G4" s="89"/>
      <c r="H4" s="89"/>
      <c r="I4" s="89"/>
      <c r="J4" s="89"/>
      <c r="K4" s="30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36"/>
      <c r="B5" s="39"/>
      <c r="C5" s="5"/>
      <c r="D5" s="28"/>
      <c r="E5" s="28"/>
      <c r="F5" s="28"/>
      <c r="G5" s="28"/>
      <c r="H5" s="6"/>
      <c r="I5" s="6"/>
      <c r="J5" s="34"/>
      <c r="K5" s="30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ht="66.599999999999994" customHeight="1" x14ac:dyDescent="0.25">
      <c r="A6" s="90" t="s">
        <v>1</v>
      </c>
      <c r="B6" s="91" t="s">
        <v>2</v>
      </c>
      <c r="C6" s="33"/>
      <c r="D6" s="92" t="s">
        <v>3</v>
      </c>
      <c r="E6" s="92"/>
      <c r="F6" s="92"/>
      <c r="G6" s="92"/>
      <c r="H6" s="92"/>
      <c r="I6" s="92"/>
      <c r="J6" s="93" t="s">
        <v>4</v>
      </c>
      <c r="K6" s="30"/>
      <c r="L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5" ht="81" customHeight="1" x14ac:dyDescent="0.25">
      <c r="A7" s="90"/>
      <c r="B7" s="91"/>
      <c r="C7" s="33" t="s">
        <v>5</v>
      </c>
      <c r="D7" s="32" t="s">
        <v>6</v>
      </c>
      <c r="E7" s="32" t="s">
        <v>7</v>
      </c>
      <c r="F7" s="32" t="s">
        <v>45</v>
      </c>
      <c r="G7" s="32" t="s">
        <v>46</v>
      </c>
      <c r="H7" s="32" t="s">
        <v>47</v>
      </c>
      <c r="I7" s="32" t="s">
        <v>48</v>
      </c>
      <c r="J7" s="93"/>
      <c r="K7" s="30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x14ac:dyDescent="0.25">
      <c r="A8" s="41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30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x14ac:dyDescent="0.25">
      <c r="A9" s="41">
        <v>1</v>
      </c>
      <c r="B9" s="69" t="s">
        <v>8</v>
      </c>
      <c r="C9" s="70">
        <f>SUM(C10:C13)</f>
        <v>13857671.399955757</v>
      </c>
      <c r="D9" s="70">
        <f t="shared" ref="D9:H9" si="0">SUM(D10:D13)</f>
        <v>2300896.2680000002</v>
      </c>
      <c r="E9" s="70">
        <f t="shared" si="0"/>
        <v>2192206.6571399998</v>
      </c>
      <c r="F9" s="70">
        <f t="shared" si="0"/>
        <v>2072243.3787699998</v>
      </c>
      <c r="G9" s="70">
        <f t="shared" si="0"/>
        <v>2427845.0045999996</v>
      </c>
      <c r="H9" s="70">
        <f t="shared" si="0"/>
        <v>2412841.9519439996</v>
      </c>
      <c r="I9" s="70">
        <f>SUM(I10:I13)</f>
        <v>2451638.1395017598</v>
      </c>
      <c r="J9" s="49" t="s">
        <v>9</v>
      </c>
      <c r="K9" s="7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5" s="54" customFormat="1" x14ac:dyDescent="0.25">
      <c r="A10" s="41">
        <f>A9+1</f>
        <v>2</v>
      </c>
      <c r="B10" s="50" t="s">
        <v>10</v>
      </c>
      <c r="C10" s="49">
        <f>SUM(D10:I10)</f>
        <v>512416.60000000003</v>
      </c>
      <c r="D10" s="47">
        <f>D15+D20</f>
        <v>101119.8</v>
      </c>
      <c r="E10" s="47">
        <f t="shared" ref="E10:H10" si="1">E15+E20</f>
        <v>102824.2</v>
      </c>
      <c r="F10" s="47">
        <f t="shared" si="1"/>
        <v>0</v>
      </c>
      <c r="G10" s="47">
        <f t="shared" si="1"/>
        <v>102824.2</v>
      </c>
      <c r="H10" s="47">
        <f t="shared" si="1"/>
        <v>102824.2</v>
      </c>
      <c r="I10" s="47">
        <f>I15+I20</f>
        <v>102824.2</v>
      </c>
      <c r="J10" s="49" t="s">
        <v>9</v>
      </c>
      <c r="K10" s="77"/>
      <c r="AMK10" s="3"/>
    </row>
    <row r="11" spans="1:1025" s="54" customFormat="1" x14ac:dyDescent="0.25">
      <c r="A11" s="41">
        <f>A10+1</f>
        <v>3</v>
      </c>
      <c r="B11" s="50" t="s">
        <v>11</v>
      </c>
      <c r="C11" s="49">
        <f>SUM(D11:I11)</f>
        <v>8099535.3999999985</v>
      </c>
      <c r="D11" s="47">
        <f>D16+D21</f>
        <v>1279809.4999999998</v>
      </c>
      <c r="E11" s="47">
        <f t="shared" ref="E11:I11" si="2">E16+E21</f>
        <v>1310521.7</v>
      </c>
      <c r="F11" s="47">
        <f t="shared" si="2"/>
        <v>1363224.9</v>
      </c>
      <c r="G11" s="47">
        <f t="shared" si="2"/>
        <v>1383121.0999999999</v>
      </c>
      <c r="H11" s="47">
        <f t="shared" si="2"/>
        <v>1381429.0999999999</v>
      </c>
      <c r="I11" s="47">
        <f t="shared" si="2"/>
        <v>1381429.0999999999</v>
      </c>
      <c r="J11" s="49" t="s">
        <v>9</v>
      </c>
      <c r="K11" s="78"/>
      <c r="AMK11" s="3"/>
    </row>
    <row r="12" spans="1:1025" s="8" customFormat="1" x14ac:dyDescent="0.25">
      <c r="A12" s="41">
        <f>A11+1</f>
        <v>4</v>
      </c>
      <c r="B12" s="50" t="s">
        <v>12</v>
      </c>
      <c r="C12" s="49">
        <f>SUM(D12:I12)</f>
        <v>5245719.3999557598</v>
      </c>
      <c r="D12" s="47">
        <f>D17+D22</f>
        <v>919966.96800000011</v>
      </c>
      <c r="E12" s="47">
        <f t="shared" ref="E12:I12" si="3">E17+E22</f>
        <v>778860.75714</v>
      </c>
      <c r="F12" s="47">
        <f>F17+F22</f>
        <v>709018.47877000005</v>
      </c>
      <c r="G12" s="47">
        <f t="shared" si="3"/>
        <v>941899.70459999994</v>
      </c>
      <c r="H12" s="47">
        <f t="shared" si="3"/>
        <v>928588.65194399969</v>
      </c>
      <c r="I12" s="47">
        <f t="shared" si="3"/>
        <v>967384.8395017602</v>
      </c>
      <c r="J12" s="49" t="s">
        <v>9</v>
      </c>
      <c r="K12" s="78"/>
    </row>
    <row r="13" spans="1:1025" s="8" customFormat="1" x14ac:dyDescent="0.25">
      <c r="A13" s="41">
        <f>A12+1</f>
        <v>5</v>
      </c>
      <c r="B13" s="50" t="s">
        <v>57</v>
      </c>
      <c r="C13" s="49">
        <f>SUM(D13:I13)</f>
        <v>0</v>
      </c>
      <c r="D13" s="49">
        <f>D18+D23</f>
        <v>0</v>
      </c>
      <c r="E13" s="49">
        <f t="shared" ref="E13:I13" si="4">E18+E23</f>
        <v>0</v>
      </c>
      <c r="F13" s="49">
        <f t="shared" si="4"/>
        <v>0</v>
      </c>
      <c r="G13" s="49">
        <f t="shared" si="4"/>
        <v>0</v>
      </c>
      <c r="H13" s="49">
        <f t="shared" si="4"/>
        <v>0</v>
      </c>
      <c r="I13" s="49">
        <f t="shared" si="4"/>
        <v>0</v>
      </c>
      <c r="J13" s="49" t="s">
        <v>9</v>
      </c>
      <c r="K13" s="78"/>
    </row>
    <row r="14" spans="1:1025" s="54" customFormat="1" x14ac:dyDescent="0.25">
      <c r="A14" s="41">
        <f>A13+1</f>
        <v>6</v>
      </c>
      <c r="B14" s="69" t="s">
        <v>13</v>
      </c>
      <c r="C14" s="70">
        <f>SUM(C15:C18)</f>
        <v>57000</v>
      </c>
      <c r="D14" s="70">
        <f t="shared" ref="D14:H14" si="5">SUM(D15:D18)</f>
        <v>0</v>
      </c>
      <c r="E14" s="70">
        <f t="shared" si="5"/>
        <v>0</v>
      </c>
      <c r="F14" s="70">
        <f t="shared" si="5"/>
        <v>0</v>
      </c>
      <c r="G14" s="70">
        <f t="shared" si="5"/>
        <v>50000</v>
      </c>
      <c r="H14" s="70">
        <f t="shared" si="5"/>
        <v>2000</v>
      </c>
      <c r="I14" s="70">
        <f>SUM(I15:I18)</f>
        <v>5000</v>
      </c>
      <c r="J14" s="70" t="s">
        <v>9</v>
      </c>
      <c r="K14" s="60"/>
      <c r="AMK14" s="3"/>
    </row>
    <row r="15" spans="1:1025" s="54" customFormat="1" x14ac:dyDescent="0.25">
      <c r="A15" s="41">
        <f t="shared" ref="A15:A80" si="6">A14+1</f>
        <v>7</v>
      </c>
      <c r="B15" s="50" t="s">
        <v>10</v>
      </c>
      <c r="C15" s="49">
        <f>SUM(D15:I15)</f>
        <v>0</v>
      </c>
      <c r="D15" s="49">
        <f>D242</f>
        <v>0</v>
      </c>
      <c r="E15" s="49">
        <f t="shared" ref="E15:I15" si="7">E242</f>
        <v>0</v>
      </c>
      <c r="F15" s="49">
        <f t="shared" si="7"/>
        <v>0</v>
      </c>
      <c r="G15" s="49">
        <f t="shared" si="7"/>
        <v>0</v>
      </c>
      <c r="H15" s="49">
        <f t="shared" si="7"/>
        <v>0</v>
      </c>
      <c r="I15" s="49">
        <f t="shared" si="7"/>
        <v>0</v>
      </c>
      <c r="J15" s="49" t="s">
        <v>9</v>
      </c>
      <c r="K15" s="60"/>
      <c r="AMK15" s="3"/>
    </row>
    <row r="16" spans="1:1025" s="54" customFormat="1" x14ac:dyDescent="0.25">
      <c r="A16" s="41">
        <f t="shared" si="6"/>
        <v>8</v>
      </c>
      <c r="B16" s="50" t="s">
        <v>11</v>
      </c>
      <c r="C16" s="49">
        <f t="shared" ref="C16" si="8">SUM(D16:I16)</f>
        <v>0</v>
      </c>
      <c r="D16" s="49">
        <f>D243</f>
        <v>0</v>
      </c>
      <c r="E16" s="49">
        <f t="shared" ref="E16:I16" si="9">E243</f>
        <v>0</v>
      </c>
      <c r="F16" s="49">
        <f t="shared" si="9"/>
        <v>0</v>
      </c>
      <c r="G16" s="49">
        <f t="shared" si="9"/>
        <v>0</v>
      </c>
      <c r="H16" s="49">
        <f t="shared" si="9"/>
        <v>0</v>
      </c>
      <c r="I16" s="49">
        <f t="shared" si="9"/>
        <v>0</v>
      </c>
      <c r="J16" s="49" t="s">
        <v>9</v>
      </c>
      <c r="K16" s="60"/>
      <c r="AMK16" s="3"/>
    </row>
    <row r="17" spans="1:1025" s="8" customFormat="1" x14ac:dyDescent="0.25">
      <c r="A17" s="41">
        <f t="shared" si="6"/>
        <v>9</v>
      </c>
      <c r="B17" s="50" t="s">
        <v>12</v>
      </c>
      <c r="C17" s="49">
        <f>SUM(D17:I17)</f>
        <v>57000</v>
      </c>
      <c r="D17" s="49">
        <f>D244</f>
        <v>0</v>
      </c>
      <c r="E17" s="49">
        <f>E244</f>
        <v>0</v>
      </c>
      <c r="F17" s="49">
        <f>F244</f>
        <v>0</v>
      </c>
      <c r="G17" s="49">
        <f>G244</f>
        <v>50000</v>
      </c>
      <c r="H17" s="49">
        <f>H244</f>
        <v>2000</v>
      </c>
      <c r="I17" s="49">
        <f>I244</f>
        <v>5000</v>
      </c>
      <c r="J17" s="49" t="s">
        <v>9</v>
      </c>
      <c r="K17" s="66"/>
      <c r="M17" s="71"/>
    </row>
    <row r="18" spans="1:1025" s="8" customFormat="1" x14ac:dyDescent="0.25">
      <c r="A18" s="41">
        <f t="shared" si="6"/>
        <v>10</v>
      </c>
      <c r="B18" s="50" t="s">
        <v>57</v>
      </c>
      <c r="C18" s="49">
        <f>SUM(D18:I18)</f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 t="s">
        <v>9</v>
      </c>
      <c r="K18" s="66"/>
      <c r="M18" s="71"/>
    </row>
    <row r="19" spans="1:1025" s="54" customFormat="1" x14ac:dyDescent="0.25">
      <c r="A19" s="41">
        <f t="shared" si="6"/>
        <v>11</v>
      </c>
      <c r="B19" s="69" t="s">
        <v>14</v>
      </c>
      <c r="C19" s="70">
        <f>SUM(C20:C23)</f>
        <v>13800671.399955757</v>
      </c>
      <c r="D19" s="70">
        <f t="shared" ref="D19:H19" si="10">SUM(D20:D23)</f>
        <v>2300896.2680000002</v>
      </c>
      <c r="E19" s="70">
        <f t="shared" si="10"/>
        <v>2192206.6571399998</v>
      </c>
      <c r="F19" s="70">
        <f t="shared" si="10"/>
        <v>2072243.3787699998</v>
      </c>
      <c r="G19" s="70">
        <f t="shared" si="10"/>
        <v>2377845.0045999996</v>
      </c>
      <c r="H19" s="70">
        <f t="shared" si="10"/>
        <v>2410841.9519439996</v>
      </c>
      <c r="I19" s="70">
        <f>SUM(I20:I23)</f>
        <v>2446638.1395017598</v>
      </c>
      <c r="J19" s="70" t="s">
        <v>9</v>
      </c>
      <c r="K19" s="60"/>
      <c r="AMK19" s="3"/>
    </row>
    <row r="20" spans="1:1025" s="54" customFormat="1" x14ac:dyDescent="0.25">
      <c r="A20" s="41">
        <f t="shared" si="6"/>
        <v>12</v>
      </c>
      <c r="B20" s="50" t="s">
        <v>10</v>
      </c>
      <c r="C20" s="49">
        <f>SUM(D20:I20)</f>
        <v>512416.60000000003</v>
      </c>
      <c r="D20" s="49">
        <f t="shared" ref="D20:I22" si="11">D32+D55+D174+D189+D212+D227+D259+D274</f>
        <v>101119.8</v>
      </c>
      <c r="E20" s="49">
        <f t="shared" si="11"/>
        <v>102824.2</v>
      </c>
      <c r="F20" s="49">
        <f t="shared" si="11"/>
        <v>0</v>
      </c>
      <c r="G20" s="49">
        <f t="shared" si="11"/>
        <v>102824.2</v>
      </c>
      <c r="H20" s="49">
        <f t="shared" si="11"/>
        <v>102824.2</v>
      </c>
      <c r="I20" s="49">
        <f>I32+I55+I174+I189+I212+I227+I259+I274</f>
        <v>102824.2</v>
      </c>
      <c r="J20" s="49" t="s">
        <v>9</v>
      </c>
      <c r="K20" s="60"/>
      <c r="AMK20" s="3"/>
    </row>
    <row r="21" spans="1:1025" s="54" customFormat="1" x14ac:dyDescent="0.25">
      <c r="A21" s="41">
        <f t="shared" si="6"/>
        <v>13</v>
      </c>
      <c r="B21" s="50" t="s">
        <v>11</v>
      </c>
      <c r="C21" s="49">
        <f>SUM(D21:I21)</f>
        <v>8099535.3999999985</v>
      </c>
      <c r="D21" s="49">
        <f t="shared" si="11"/>
        <v>1279809.4999999998</v>
      </c>
      <c r="E21" s="49">
        <f t="shared" si="11"/>
        <v>1310521.7</v>
      </c>
      <c r="F21" s="49">
        <f t="shared" si="11"/>
        <v>1363224.9</v>
      </c>
      <c r="G21" s="49">
        <f t="shared" si="11"/>
        <v>1383121.0999999999</v>
      </c>
      <c r="H21" s="49">
        <f t="shared" si="11"/>
        <v>1381429.0999999999</v>
      </c>
      <c r="I21" s="49">
        <f t="shared" si="11"/>
        <v>1381429.0999999999</v>
      </c>
      <c r="J21" s="49" t="s">
        <v>9</v>
      </c>
      <c r="K21" s="60"/>
      <c r="AMK21" s="3"/>
    </row>
    <row r="22" spans="1:1025" s="3" customFormat="1" x14ac:dyDescent="0.25">
      <c r="A22" s="41">
        <f t="shared" si="6"/>
        <v>14</v>
      </c>
      <c r="B22" s="50" t="s">
        <v>12</v>
      </c>
      <c r="C22" s="49">
        <f>SUM(D22:I22)</f>
        <v>5188719.3999557598</v>
      </c>
      <c r="D22" s="49">
        <f t="shared" si="11"/>
        <v>919966.96800000011</v>
      </c>
      <c r="E22" s="49">
        <f t="shared" si="11"/>
        <v>778860.75714</v>
      </c>
      <c r="F22" s="49">
        <f t="shared" si="11"/>
        <v>709018.47877000005</v>
      </c>
      <c r="G22" s="49">
        <f t="shared" si="11"/>
        <v>891899.70459999994</v>
      </c>
      <c r="H22" s="49">
        <f t="shared" si="11"/>
        <v>926588.65194399969</v>
      </c>
      <c r="I22" s="49">
        <f t="shared" si="11"/>
        <v>962384.8395017602</v>
      </c>
      <c r="J22" s="49" t="s">
        <v>9</v>
      </c>
      <c r="K22" s="79"/>
    </row>
    <row r="23" spans="1:1025" s="3" customFormat="1" x14ac:dyDescent="0.25">
      <c r="A23" s="41">
        <f t="shared" si="6"/>
        <v>15</v>
      </c>
      <c r="B23" s="50" t="s">
        <v>57</v>
      </c>
      <c r="C23" s="49">
        <f>SUM(D23:I23)</f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 t="s">
        <v>9</v>
      </c>
      <c r="K23" s="79"/>
    </row>
    <row r="24" spans="1:1025" ht="19.5" x14ac:dyDescent="0.35">
      <c r="A24" s="73">
        <f t="shared" si="6"/>
        <v>16</v>
      </c>
      <c r="B24" s="95" t="s">
        <v>15</v>
      </c>
      <c r="C24" s="95"/>
      <c r="D24" s="95"/>
      <c r="E24" s="95"/>
      <c r="F24" s="95"/>
      <c r="G24" s="95"/>
      <c r="H24" s="95"/>
      <c r="I24" s="95"/>
      <c r="J24" s="95"/>
      <c r="K24" s="3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54" customFormat="1" x14ac:dyDescent="0.25">
      <c r="A25" s="41">
        <f t="shared" si="6"/>
        <v>17</v>
      </c>
      <c r="B25" s="52" t="s">
        <v>16</v>
      </c>
      <c r="C25" s="53">
        <f>SUM(D25:I25)</f>
        <v>20883.833999999999</v>
      </c>
      <c r="D25" s="53">
        <f>SUM(D26:D29)</f>
        <v>4700</v>
      </c>
      <c r="E25" s="53">
        <f t="shared" ref="E25:I25" si="12">SUM(E26:E29)</f>
        <v>200</v>
      </c>
      <c r="F25" s="53">
        <f t="shared" si="12"/>
        <v>200</v>
      </c>
      <c r="G25" s="53">
        <f t="shared" si="12"/>
        <v>5158</v>
      </c>
      <c r="H25" s="53">
        <f t="shared" si="12"/>
        <v>5259.92</v>
      </c>
      <c r="I25" s="53">
        <f t="shared" si="12"/>
        <v>5365.9139999999998</v>
      </c>
      <c r="J25" s="53"/>
      <c r="K25" s="80"/>
      <c r="AMK25" s="3"/>
    </row>
    <row r="26" spans="1:1025" s="54" customFormat="1" x14ac:dyDescent="0.25">
      <c r="A26" s="41">
        <f t="shared" si="6"/>
        <v>18</v>
      </c>
      <c r="B26" s="52" t="s">
        <v>10</v>
      </c>
      <c r="C26" s="53">
        <f>SUM(D26:I26)</f>
        <v>0</v>
      </c>
      <c r="D26" s="53">
        <f>D32</f>
        <v>0</v>
      </c>
      <c r="E26" s="53">
        <f>E32</f>
        <v>0</v>
      </c>
      <c r="F26" s="53">
        <f t="shared" ref="F26:I26" si="13">F32</f>
        <v>0</v>
      </c>
      <c r="G26" s="53">
        <f t="shared" si="13"/>
        <v>0</v>
      </c>
      <c r="H26" s="53">
        <f t="shared" si="13"/>
        <v>0</v>
      </c>
      <c r="I26" s="53">
        <f t="shared" si="13"/>
        <v>0</v>
      </c>
      <c r="J26" s="53"/>
      <c r="K26" s="60"/>
      <c r="AMK26" s="3"/>
    </row>
    <row r="27" spans="1:1025" s="54" customFormat="1" x14ac:dyDescent="0.25">
      <c r="A27" s="41">
        <f t="shared" si="6"/>
        <v>19</v>
      </c>
      <c r="B27" s="52" t="s">
        <v>11</v>
      </c>
      <c r="C27" s="53">
        <f>SUM(D27:I27)</f>
        <v>10080</v>
      </c>
      <c r="D27" s="53">
        <f t="shared" ref="D27:I27" si="14">D33</f>
        <v>2250</v>
      </c>
      <c r="E27" s="53">
        <f t="shared" si="14"/>
        <v>0</v>
      </c>
      <c r="F27" s="53">
        <f t="shared" si="14"/>
        <v>0</v>
      </c>
      <c r="G27" s="53">
        <f t="shared" si="14"/>
        <v>2610</v>
      </c>
      <c r="H27" s="53">
        <f t="shared" si="14"/>
        <v>2610</v>
      </c>
      <c r="I27" s="53">
        <f t="shared" si="14"/>
        <v>2610</v>
      </c>
      <c r="J27" s="53"/>
      <c r="K27" s="78"/>
      <c r="AMK27" s="3"/>
    </row>
    <row r="28" spans="1:1025" s="3" customFormat="1" x14ac:dyDescent="0.25">
      <c r="A28" s="41">
        <f t="shared" si="6"/>
        <v>20</v>
      </c>
      <c r="B28" s="52" t="s">
        <v>12</v>
      </c>
      <c r="C28" s="53">
        <f>SUM(D28:I28)</f>
        <v>10803.833999999999</v>
      </c>
      <c r="D28" s="53">
        <f>D34</f>
        <v>2450</v>
      </c>
      <c r="E28" s="53">
        <f t="shared" ref="E28" si="15">E34</f>
        <v>200</v>
      </c>
      <c r="F28" s="53">
        <f t="shared" ref="F28:I28" si="16">F34</f>
        <v>200</v>
      </c>
      <c r="G28" s="53">
        <f>G34</f>
        <v>2548</v>
      </c>
      <c r="H28" s="53">
        <f>H34</f>
        <v>2649.92</v>
      </c>
      <c r="I28" s="53">
        <f t="shared" si="16"/>
        <v>2755.9139999999998</v>
      </c>
      <c r="J28" s="53"/>
      <c r="K28" s="81"/>
    </row>
    <row r="29" spans="1:1025" s="3" customFormat="1" x14ac:dyDescent="0.25">
      <c r="A29" s="41">
        <f t="shared" si="6"/>
        <v>21</v>
      </c>
      <c r="B29" s="52" t="s">
        <v>57</v>
      </c>
      <c r="C29" s="53">
        <f>SUM(D29:I29)</f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/>
      <c r="K29" s="81"/>
    </row>
    <row r="30" spans="1:1025" s="54" customFormat="1" ht="18.75" customHeight="1" x14ac:dyDescent="0.25">
      <c r="A30" s="41">
        <f t="shared" si="6"/>
        <v>22</v>
      </c>
      <c r="B30" s="96" t="s">
        <v>17</v>
      </c>
      <c r="C30" s="96"/>
      <c r="D30" s="96"/>
      <c r="E30" s="96"/>
      <c r="F30" s="96"/>
      <c r="G30" s="96"/>
      <c r="H30" s="96"/>
      <c r="I30" s="96"/>
      <c r="J30" s="96"/>
      <c r="K30" s="60"/>
      <c r="AMK30" s="3"/>
    </row>
    <row r="31" spans="1:1025" s="54" customFormat="1" x14ac:dyDescent="0.25">
      <c r="A31" s="41">
        <f t="shared" si="6"/>
        <v>23</v>
      </c>
      <c r="B31" s="50" t="s">
        <v>18</v>
      </c>
      <c r="C31" s="49">
        <f>SUM(C32:C34)</f>
        <v>20883.833999999999</v>
      </c>
      <c r="D31" s="49">
        <f>SUM(D32:D34)</f>
        <v>4700</v>
      </c>
      <c r="E31" s="49">
        <f>SUM(E32:E34)</f>
        <v>200</v>
      </c>
      <c r="F31" s="49">
        <f t="shared" ref="F31:I31" si="17">SUM(F32:F34)</f>
        <v>200</v>
      </c>
      <c r="G31" s="49">
        <f>SUM(G32:G34)</f>
        <v>5158</v>
      </c>
      <c r="H31" s="49">
        <f t="shared" si="17"/>
        <v>5259.92</v>
      </c>
      <c r="I31" s="49">
        <f t="shared" si="17"/>
        <v>5365.9139999999998</v>
      </c>
      <c r="J31" s="49"/>
      <c r="K31" s="60"/>
      <c r="AMK31" s="3"/>
    </row>
    <row r="32" spans="1:1025" s="54" customFormat="1" x14ac:dyDescent="0.25">
      <c r="A32" s="41">
        <f t="shared" si="6"/>
        <v>24</v>
      </c>
      <c r="B32" s="50" t="s">
        <v>10</v>
      </c>
      <c r="C32" s="49">
        <f>SUM(D32:I32)</f>
        <v>0</v>
      </c>
      <c r="D32" s="49">
        <f>D40+D44+D36</f>
        <v>0</v>
      </c>
      <c r="E32" s="49">
        <f t="shared" ref="E32:I32" si="18">E40+E44+E36</f>
        <v>0</v>
      </c>
      <c r="F32" s="49">
        <f t="shared" si="18"/>
        <v>0</v>
      </c>
      <c r="G32" s="49">
        <f t="shared" si="18"/>
        <v>0</v>
      </c>
      <c r="H32" s="49">
        <f t="shared" si="18"/>
        <v>0</v>
      </c>
      <c r="I32" s="49">
        <f t="shared" si="18"/>
        <v>0</v>
      </c>
      <c r="J32" s="49"/>
      <c r="K32" s="60"/>
      <c r="M32" s="55"/>
      <c r="N32" s="55"/>
      <c r="O32" s="55"/>
      <c r="P32" s="55"/>
      <c r="Q32" s="55"/>
      <c r="R32" s="55"/>
      <c r="S32" s="55"/>
      <c r="AMK32" s="3"/>
    </row>
    <row r="33" spans="1:1025" s="54" customFormat="1" x14ac:dyDescent="0.25">
      <c r="A33" s="41">
        <f t="shared" si="6"/>
        <v>25</v>
      </c>
      <c r="B33" s="50" t="s">
        <v>11</v>
      </c>
      <c r="C33" s="49">
        <f>SUM(D33:I33)</f>
        <v>10080</v>
      </c>
      <c r="D33" s="49">
        <f>D41+D45+D37</f>
        <v>2250</v>
      </c>
      <c r="E33" s="49">
        <f t="shared" ref="E33:I33" si="19">E41+E45+E37</f>
        <v>0</v>
      </c>
      <c r="F33" s="49">
        <f t="shared" si="19"/>
        <v>0</v>
      </c>
      <c r="G33" s="49">
        <f t="shared" si="19"/>
        <v>2610</v>
      </c>
      <c r="H33" s="49">
        <f t="shared" si="19"/>
        <v>2610</v>
      </c>
      <c r="I33" s="49">
        <f t="shared" si="19"/>
        <v>2610</v>
      </c>
      <c r="J33" s="49"/>
      <c r="K33" s="60"/>
      <c r="AMK33" s="3"/>
    </row>
    <row r="34" spans="1:1025" s="54" customFormat="1" x14ac:dyDescent="0.25">
      <c r="A34" s="41">
        <f t="shared" si="6"/>
        <v>26</v>
      </c>
      <c r="B34" s="50" t="s">
        <v>12</v>
      </c>
      <c r="C34" s="49">
        <f>SUM(D34:I34)</f>
        <v>10803.833999999999</v>
      </c>
      <c r="D34" s="49">
        <f>D42+D46+D38</f>
        <v>2450</v>
      </c>
      <c r="E34" s="49">
        <f t="shared" ref="E34:F34" si="20">E42+E46+E38</f>
        <v>200</v>
      </c>
      <c r="F34" s="49">
        <f t="shared" si="20"/>
        <v>200</v>
      </c>
      <c r="G34" s="49">
        <f>G42+G46+G38</f>
        <v>2548</v>
      </c>
      <c r="H34" s="49">
        <f>H42+H46+H38</f>
        <v>2649.92</v>
      </c>
      <c r="I34" s="49">
        <f>I42+I46+I38</f>
        <v>2755.9139999999998</v>
      </c>
      <c r="J34" s="49"/>
      <c r="K34" s="60"/>
      <c r="AMK34" s="3"/>
    </row>
    <row r="35" spans="1:1025" s="24" customFormat="1" ht="93.75" x14ac:dyDescent="0.35">
      <c r="A35" s="41">
        <f t="shared" si="6"/>
        <v>27</v>
      </c>
      <c r="B35" s="44" t="s">
        <v>58</v>
      </c>
      <c r="C35" s="45">
        <f t="shared" ref="C35:I35" si="21">SUM(C36:C38)</f>
        <v>18554.544000000002</v>
      </c>
      <c r="D35" s="45">
        <f t="shared" si="21"/>
        <v>4500</v>
      </c>
      <c r="E35" s="45">
        <f t="shared" si="21"/>
        <v>0</v>
      </c>
      <c r="F35" s="45">
        <f t="shared" si="21"/>
        <v>0</v>
      </c>
      <c r="G35" s="45">
        <f t="shared" si="21"/>
        <v>4590</v>
      </c>
      <c r="H35" s="45">
        <f t="shared" si="21"/>
        <v>4683.6000000000004</v>
      </c>
      <c r="I35" s="45">
        <f t="shared" si="21"/>
        <v>4780.9439999999995</v>
      </c>
      <c r="J35" s="45" t="s">
        <v>118</v>
      </c>
      <c r="K35" s="82"/>
      <c r="AMK35" s="25"/>
    </row>
    <row r="36" spans="1:1025" s="24" customFormat="1" ht="21" x14ac:dyDescent="0.35">
      <c r="A36" s="41">
        <f t="shared" si="6"/>
        <v>28</v>
      </c>
      <c r="B36" s="48" t="s">
        <v>10</v>
      </c>
      <c r="C36" s="49">
        <f>SUM(D36:I36)</f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/>
      <c r="K36" s="82"/>
      <c r="AMK36" s="25"/>
    </row>
    <row r="37" spans="1:1025" s="24" customFormat="1" ht="21" x14ac:dyDescent="0.35">
      <c r="A37" s="41">
        <f t="shared" si="6"/>
        <v>29</v>
      </c>
      <c r="B37" s="48" t="s">
        <v>11</v>
      </c>
      <c r="C37" s="49">
        <f>SUM(D37:I37)</f>
        <v>9000</v>
      </c>
      <c r="D37" s="46">
        <v>2250</v>
      </c>
      <c r="E37" s="46">
        <v>0</v>
      </c>
      <c r="F37" s="46">
        <v>0</v>
      </c>
      <c r="G37" s="47">
        <v>2250</v>
      </c>
      <c r="H37" s="47">
        <v>2250</v>
      </c>
      <c r="I37" s="47">
        <v>2250</v>
      </c>
      <c r="J37" s="46"/>
      <c r="K37" s="82"/>
      <c r="AMK37" s="25"/>
    </row>
    <row r="38" spans="1:1025" s="24" customFormat="1" ht="21" x14ac:dyDescent="0.35">
      <c r="A38" s="41">
        <f t="shared" si="6"/>
        <v>30</v>
      </c>
      <c r="B38" s="48" t="s">
        <v>12</v>
      </c>
      <c r="C38" s="49">
        <f>SUM(D38:I38)</f>
        <v>9554.5439999999999</v>
      </c>
      <c r="D38" s="47">
        <f>2250</f>
        <v>2250</v>
      </c>
      <c r="E38" s="46">
        <v>0</v>
      </c>
      <c r="F38" s="46">
        <v>0</v>
      </c>
      <c r="G38" s="46">
        <f>D38*1.04</f>
        <v>2340</v>
      </c>
      <c r="H38" s="46">
        <f>G38*1.04</f>
        <v>2433.6</v>
      </c>
      <c r="I38" s="46">
        <f>H38*1.04</f>
        <v>2530.944</v>
      </c>
      <c r="J38" s="46"/>
      <c r="K38" s="82"/>
      <c r="AMK38" s="25"/>
    </row>
    <row r="39" spans="1:1025" s="8" customFormat="1" ht="112.5" x14ac:dyDescent="0.25">
      <c r="A39" s="41">
        <f t="shared" si="6"/>
        <v>31</v>
      </c>
      <c r="B39" s="44" t="s">
        <v>59</v>
      </c>
      <c r="C39" s="45">
        <f t="shared" ref="C39:I39" si="22">SUM(C40:C42)</f>
        <v>1249.29</v>
      </c>
      <c r="D39" s="45">
        <f t="shared" ref="D39:E39" si="23">SUM(D40:D42)</f>
        <v>200</v>
      </c>
      <c r="E39" s="45">
        <f t="shared" si="23"/>
        <v>200</v>
      </c>
      <c r="F39" s="45">
        <f t="shared" si="22"/>
        <v>200</v>
      </c>
      <c r="G39" s="45">
        <f t="shared" si="22"/>
        <v>208</v>
      </c>
      <c r="H39" s="45">
        <f t="shared" si="22"/>
        <v>216.32</v>
      </c>
      <c r="I39" s="45">
        <f t="shared" si="22"/>
        <v>224.97</v>
      </c>
      <c r="J39" s="45" t="s">
        <v>119</v>
      </c>
      <c r="K39" s="66"/>
    </row>
    <row r="40" spans="1:1025" s="3" customFormat="1" x14ac:dyDescent="0.25">
      <c r="A40" s="41">
        <f t="shared" si="6"/>
        <v>32</v>
      </c>
      <c r="B40" s="50" t="s">
        <v>10</v>
      </c>
      <c r="C40" s="49">
        <f>SUM(D40:I40)</f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/>
      <c r="K40" s="79"/>
    </row>
    <row r="41" spans="1:1025" s="3" customFormat="1" x14ac:dyDescent="0.25">
      <c r="A41" s="41">
        <f t="shared" si="6"/>
        <v>33</v>
      </c>
      <c r="B41" s="50" t="s">
        <v>11</v>
      </c>
      <c r="C41" s="49">
        <f>SUM(D41:I41)</f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/>
      <c r="K41" s="79"/>
    </row>
    <row r="42" spans="1:1025" x14ac:dyDescent="0.25">
      <c r="A42" s="41">
        <f t="shared" si="6"/>
        <v>34</v>
      </c>
      <c r="B42" s="50" t="s">
        <v>12</v>
      </c>
      <c r="C42" s="49">
        <f>SUM(D42:I42)</f>
        <v>1249.29</v>
      </c>
      <c r="D42" s="49">
        <v>200</v>
      </c>
      <c r="E42" s="49">
        <v>200</v>
      </c>
      <c r="F42" s="49">
        <v>200</v>
      </c>
      <c r="G42" s="49">
        <v>208</v>
      </c>
      <c r="H42" s="49">
        <v>216.32</v>
      </c>
      <c r="I42" s="49">
        <v>224.97</v>
      </c>
      <c r="J42" s="49"/>
      <c r="K42" s="30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5" s="8" customFormat="1" ht="165.75" customHeight="1" x14ac:dyDescent="0.25">
      <c r="A43" s="41">
        <f t="shared" si="6"/>
        <v>35</v>
      </c>
      <c r="B43" s="44" t="s">
        <v>85</v>
      </c>
      <c r="C43" s="45">
        <f t="shared" ref="C43:I43" si="24">SUM(C44:C46)</f>
        <v>1080</v>
      </c>
      <c r="D43" s="45">
        <f t="shared" ref="D43:E43" si="25">SUM(D44:D46)</f>
        <v>0</v>
      </c>
      <c r="E43" s="45">
        <f t="shared" si="25"/>
        <v>0</v>
      </c>
      <c r="F43" s="45">
        <f t="shared" si="24"/>
        <v>0</v>
      </c>
      <c r="G43" s="45">
        <f t="shared" si="24"/>
        <v>360</v>
      </c>
      <c r="H43" s="45">
        <f t="shared" si="24"/>
        <v>360</v>
      </c>
      <c r="I43" s="45">
        <f t="shared" si="24"/>
        <v>360</v>
      </c>
      <c r="J43" s="45" t="s">
        <v>120</v>
      </c>
      <c r="K43" s="66"/>
    </row>
    <row r="44" spans="1:1025" s="3" customFormat="1" x14ac:dyDescent="0.25">
      <c r="A44" s="41">
        <f t="shared" si="6"/>
        <v>36</v>
      </c>
      <c r="B44" s="50" t="s">
        <v>10</v>
      </c>
      <c r="C44" s="49">
        <f>SUM(D44:I44)</f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/>
      <c r="K44" s="79"/>
    </row>
    <row r="45" spans="1:1025" s="3" customFormat="1" x14ac:dyDescent="0.25">
      <c r="A45" s="41">
        <f t="shared" si="6"/>
        <v>37</v>
      </c>
      <c r="B45" s="50" t="s">
        <v>11</v>
      </c>
      <c r="C45" s="49">
        <f>SUM(D45:I45)</f>
        <v>1080</v>
      </c>
      <c r="D45" s="49">
        <v>0</v>
      </c>
      <c r="E45" s="49">
        <v>0</v>
      </c>
      <c r="F45" s="51">
        <v>0</v>
      </c>
      <c r="G45" s="47">
        <v>360</v>
      </c>
      <c r="H45" s="49">
        <v>360</v>
      </c>
      <c r="I45" s="49">
        <v>360</v>
      </c>
      <c r="J45" s="49"/>
      <c r="K45" s="79"/>
    </row>
    <row r="46" spans="1:1025" s="4" customFormat="1" x14ac:dyDescent="0.25">
      <c r="A46" s="41">
        <f t="shared" si="6"/>
        <v>38</v>
      </c>
      <c r="B46" s="50" t="s">
        <v>12</v>
      </c>
      <c r="C46" s="49">
        <f>SUM(D46:I46)</f>
        <v>0</v>
      </c>
      <c r="D46" s="49">
        <v>0</v>
      </c>
      <c r="E46" s="49">
        <v>0</v>
      </c>
      <c r="F46" s="51">
        <v>0</v>
      </c>
      <c r="G46" s="51">
        <v>0</v>
      </c>
      <c r="H46" s="49">
        <v>0</v>
      </c>
      <c r="I46" s="49">
        <v>0</v>
      </c>
      <c r="J46" s="49"/>
      <c r="K46" s="30"/>
      <c r="AMK46" s="1"/>
    </row>
    <row r="47" spans="1:1025" s="54" customFormat="1" ht="19.5" customHeight="1" x14ac:dyDescent="0.25">
      <c r="A47" s="41">
        <f t="shared" si="6"/>
        <v>39</v>
      </c>
      <c r="B47" s="88" t="s">
        <v>19</v>
      </c>
      <c r="C47" s="88"/>
      <c r="D47" s="88"/>
      <c r="E47" s="88"/>
      <c r="F47" s="88"/>
      <c r="G47" s="88"/>
      <c r="H47" s="88"/>
      <c r="I47" s="88"/>
      <c r="J47" s="88"/>
      <c r="K47" s="60"/>
      <c r="AMK47" s="3"/>
    </row>
    <row r="48" spans="1:1025" s="54" customFormat="1" x14ac:dyDescent="0.25">
      <c r="A48" s="41">
        <f t="shared" si="6"/>
        <v>40</v>
      </c>
      <c r="B48" s="63" t="s">
        <v>20</v>
      </c>
      <c r="C48" s="53">
        <f>SUM(D48:I48)</f>
        <v>13190926.471646</v>
      </c>
      <c r="D48" s="53">
        <f>SUM(D49:D52)</f>
        <v>2214606.2369999997</v>
      </c>
      <c r="E48" s="53">
        <f t="shared" ref="E48:H48" si="26">SUM(E49:E52)</f>
        <v>2101236.57614</v>
      </c>
      <c r="F48" s="53">
        <f t="shared" si="26"/>
        <v>1980531.5977699999</v>
      </c>
      <c r="G48" s="53">
        <f t="shared" si="26"/>
        <v>2268548.25</v>
      </c>
      <c r="H48" s="53">
        <f t="shared" si="26"/>
        <v>2296636.3903999995</v>
      </c>
      <c r="I48" s="53">
        <f>SUM(I49:I52)</f>
        <v>2329367.4203360002</v>
      </c>
      <c r="J48" s="53"/>
      <c r="K48" s="78"/>
      <c r="AMK48" s="3"/>
    </row>
    <row r="49" spans="1:1025" s="54" customFormat="1" x14ac:dyDescent="0.25">
      <c r="A49" s="41">
        <f t="shared" si="6"/>
        <v>41</v>
      </c>
      <c r="B49" s="63" t="s">
        <v>10</v>
      </c>
      <c r="C49" s="53">
        <f>SUM(D49:I49)</f>
        <v>512416.60000000003</v>
      </c>
      <c r="D49" s="53">
        <f>D55</f>
        <v>101119.8</v>
      </c>
      <c r="E49" s="53">
        <f>E55</f>
        <v>102824.2</v>
      </c>
      <c r="F49" s="53">
        <f t="shared" ref="F49:I51" si="27">F55</f>
        <v>0</v>
      </c>
      <c r="G49" s="53">
        <f>G55</f>
        <v>102824.2</v>
      </c>
      <c r="H49" s="53">
        <f t="shared" si="27"/>
        <v>102824.2</v>
      </c>
      <c r="I49" s="53">
        <f t="shared" si="27"/>
        <v>102824.2</v>
      </c>
      <c r="J49" s="53"/>
      <c r="K49" s="60"/>
      <c r="AMK49" s="3"/>
    </row>
    <row r="50" spans="1:1025" s="54" customFormat="1" x14ac:dyDescent="0.25">
      <c r="A50" s="41">
        <f t="shared" si="6"/>
        <v>42</v>
      </c>
      <c r="B50" s="63" t="s">
        <v>11</v>
      </c>
      <c r="C50" s="53">
        <f>SUM(D50:I50)</f>
        <v>8079512.3999999985</v>
      </c>
      <c r="D50" s="53">
        <f>D56</f>
        <v>1277463.9999999998</v>
      </c>
      <c r="E50" s="53">
        <f t="shared" ref="E50" si="28">E56</f>
        <v>1310521.7</v>
      </c>
      <c r="F50" s="53">
        <f t="shared" si="27"/>
        <v>1363224.9</v>
      </c>
      <c r="G50" s="53">
        <f t="shared" si="27"/>
        <v>1377228.5999999999</v>
      </c>
      <c r="H50" s="53">
        <f t="shared" si="27"/>
        <v>1375536.5999999999</v>
      </c>
      <c r="I50" s="53">
        <f t="shared" si="27"/>
        <v>1375536.5999999999</v>
      </c>
      <c r="J50" s="53"/>
      <c r="K50" s="60"/>
      <c r="AMK50" s="3"/>
    </row>
    <row r="51" spans="1:1025" s="54" customFormat="1" x14ac:dyDescent="0.25">
      <c r="A51" s="41">
        <f t="shared" si="6"/>
        <v>43</v>
      </c>
      <c r="B51" s="63" t="s">
        <v>12</v>
      </c>
      <c r="C51" s="53">
        <f>SUM(D51:I51)</f>
        <v>4598997.4716459997</v>
      </c>
      <c r="D51" s="53">
        <f t="shared" ref="D51:E51" si="29">D57</f>
        <v>836022.43700000003</v>
      </c>
      <c r="E51" s="53">
        <f t="shared" si="29"/>
        <v>687890.67614</v>
      </c>
      <c r="F51" s="53">
        <f>F57</f>
        <v>617306.69776999997</v>
      </c>
      <c r="G51" s="53">
        <f t="shared" si="27"/>
        <v>788495.45</v>
      </c>
      <c r="H51" s="53">
        <f t="shared" si="27"/>
        <v>818275.59039999964</v>
      </c>
      <c r="I51" s="53">
        <f>I57</f>
        <v>851006.62033600023</v>
      </c>
      <c r="J51" s="53"/>
      <c r="K51" s="60"/>
      <c r="AMK51" s="3"/>
    </row>
    <row r="52" spans="1:1025" s="54" customFormat="1" x14ac:dyDescent="0.25">
      <c r="A52" s="41">
        <f t="shared" si="6"/>
        <v>44</v>
      </c>
      <c r="B52" s="52" t="s">
        <v>57</v>
      </c>
      <c r="C52" s="53">
        <f>SUM(D52:I52)</f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/>
      <c r="K52" s="60"/>
      <c r="AMK52" s="3"/>
    </row>
    <row r="53" spans="1:1025" s="54" customFormat="1" x14ac:dyDescent="0.3">
      <c r="A53" s="41">
        <f t="shared" si="6"/>
        <v>45</v>
      </c>
      <c r="B53" s="87" t="s">
        <v>17</v>
      </c>
      <c r="C53" s="87"/>
      <c r="D53" s="87"/>
      <c r="E53" s="87"/>
      <c r="F53" s="87"/>
      <c r="G53" s="87"/>
      <c r="H53" s="87"/>
      <c r="I53" s="87"/>
      <c r="J53" s="87"/>
      <c r="K53" s="60"/>
      <c r="AMK53" s="3"/>
    </row>
    <row r="54" spans="1:1025" s="54" customFormat="1" x14ac:dyDescent="0.25">
      <c r="A54" s="41">
        <f t="shared" si="6"/>
        <v>46</v>
      </c>
      <c r="B54" s="58" t="s">
        <v>18</v>
      </c>
      <c r="C54" s="49">
        <f>SUM(D54:I54)</f>
        <v>13190926.471646</v>
      </c>
      <c r="D54" s="57">
        <f t="shared" ref="D54:I54" si="30">SUM(D55:D57)</f>
        <v>2214606.2369999997</v>
      </c>
      <c r="E54" s="57">
        <f t="shared" si="30"/>
        <v>2101236.57614</v>
      </c>
      <c r="F54" s="57">
        <f t="shared" si="30"/>
        <v>1980531.5977699999</v>
      </c>
      <c r="G54" s="57">
        <f t="shared" si="30"/>
        <v>2268548.25</v>
      </c>
      <c r="H54" s="57">
        <f t="shared" si="30"/>
        <v>2296636.3903999995</v>
      </c>
      <c r="I54" s="57">
        <f t="shared" si="30"/>
        <v>2329367.4203360002</v>
      </c>
      <c r="J54" s="49"/>
      <c r="K54" s="60"/>
      <c r="AMK54" s="3"/>
    </row>
    <row r="55" spans="1:1025" s="54" customFormat="1" x14ac:dyDescent="0.25">
      <c r="A55" s="41">
        <f t="shared" si="6"/>
        <v>47</v>
      </c>
      <c r="B55" s="58" t="s">
        <v>10</v>
      </c>
      <c r="C55" s="49">
        <f>SUM(D55:I55)</f>
        <v>512416.60000000003</v>
      </c>
      <c r="D55" s="57">
        <f>D59+D63+D67+D75+D79+D83+D87+D91+D95+D99+D103+D107+D111+D115+D119+D123+D127+D135+D139+D143+D147+D151+D155+D71+D131+D159+D163</f>
        <v>101119.8</v>
      </c>
      <c r="E55" s="57">
        <f t="shared" ref="E55:H55" si="31">E59+E63+E67+E75+E79+E83+E87+E91+E95+E99+E103+E107+E111+E115+E119+E123+E127+E135+E139+E143+E147+E151+E155+E71+E131+E159+E163</f>
        <v>102824.2</v>
      </c>
      <c r="F55" s="57">
        <f t="shared" si="31"/>
        <v>0</v>
      </c>
      <c r="G55" s="57">
        <f t="shared" si="31"/>
        <v>102824.2</v>
      </c>
      <c r="H55" s="57">
        <f t="shared" si="31"/>
        <v>102824.2</v>
      </c>
      <c r="I55" s="57">
        <f>I59+I63+I67+I75+I79+I83+I87+I91+I95+I99+I103+I107+I111+I115+I119+I123+I127+I135+I139+I143+I147+I151+I155+I71+I131+I159+I163</f>
        <v>102824.2</v>
      </c>
      <c r="J55" s="49"/>
      <c r="K55" s="60"/>
      <c r="AMK55" s="3"/>
    </row>
    <row r="56" spans="1:1025" s="54" customFormat="1" x14ac:dyDescent="0.25">
      <c r="A56" s="41">
        <f t="shared" si="6"/>
        <v>48</v>
      </c>
      <c r="B56" s="58" t="s">
        <v>11</v>
      </c>
      <c r="C56" s="49">
        <f>SUM(D56:I56)</f>
        <v>8079512.3999999985</v>
      </c>
      <c r="D56" s="57">
        <f>D60+D64+D68+D76+D80+D84+D88+D92+D96+D100+D104+D108+D112+D116+D120+D124+D128+D136+D140+D144+D148+D152+D156+D72+D132+D160+D164</f>
        <v>1277463.9999999998</v>
      </c>
      <c r="E56" s="57">
        <f t="shared" ref="E56:H56" si="32">E60+E64+E68+E76+E80+E84+E88+E92+E96+E100+E104+E108+E112+E116+E120+E124+E128+E136+E140+E144+E148+E152+E156+E72+E132+E160+E164</f>
        <v>1310521.7</v>
      </c>
      <c r="F56" s="57">
        <f t="shared" si="32"/>
        <v>1363224.9</v>
      </c>
      <c r="G56" s="57">
        <f t="shared" si="32"/>
        <v>1377228.5999999999</v>
      </c>
      <c r="H56" s="57">
        <f t="shared" si="32"/>
        <v>1375536.5999999999</v>
      </c>
      <c r="I56" s="57">
        <f>I60+I64+I68+I76+I80+I84+I88+I92+I96+I100+I104+I108+I112+I116+I120+I124+I128+I136+I140+I144+I148+I152+I156+I72+I132+I160+I164</f>
        <v>1375536.5999999999</v>
      </c>
      <c r="J56" s="49"/>
      <c r="K56" s="78"/>
      <c r="AMK56" s="3"/>
    </row>
    <row r="57" spans="1:1025" s="54" customFormat="1" x14ac:dyDescent="0.25">
      <c r="A57" s="41">
        <f t="shared" si="6"/>
        <v>49</v>
      </c>
      <c r="B57" s="58" t="s">
        <v>12</v>
      </c>
      <c r="C57" s="49">
        <f>SUM(D57:I57)-0.01</f>
        <v>4598997.4616459999</v>
      </c>
      <c r="D57" s="57">
        <f>D61+D65+D69+D77+D81+D85+D89+D93+D97+D101+D105+D109+D113+D117+D121+D125+D129+D137+D141+D145+D149+D153+D157+D73+D133+D161+D165</f>
        <v>836022.43700000003</v>
      </c>
      <c r="E57" s="57">
        <f t="shared" ref="E57:H57" si="33">E61+E65+E69+E77+E81+E85+E89+E93+E97+E101+E105+E109+E113+E117+E121+E125+E129+E137+E141+E145+E149+E153+E157+E73+E133+E161+E165</f>
        <v>687890.67614</v>
      </c>
      <c r="F57" s="57">
        <f t="shared" si="33"/>
        <v>617306.69776999997</v>
      </c>
      <c r="G57" s="57">
        <f t="shared" si="33"/>
        <v>788495.45</v>
      </c>
      <c r="H57" s="57">
        <f t="shared" si="33"/>
        <v>818275.59039999964</v>
      </c>
      <c r="I57" s="57">
        <f>I61+I65+I69+I77+I81+I85+I89+I93+I97+I101+I105+I109+I113+I117+I121+I125+I129+I137+I141+I145+I149+I153+I157+I73+I133+I161+I165</f>
        <v>851006.62033600023</v>
      </c>
      <c r="J57" s="49"/>
      <c r="K57" s="78"/>
      <c r="AMK57" s="3"/>
    </row>
    <row r="58" spans="1:1025" s="7" customFormat="1" ht="150" x14ac:dyDescent="0.25">
      <c r="A58" s="41">
        <f t="shared" si="6"/>
        <v>50</v>
      </c>
      <c r="B58" s="56" t="s">
        <v>86</v>
      </c>
      <c r="C58" s="45">
        <f t="shared" ref="C58:I58" si="34">SUM(C59:C61)</f>
        <v>3381308</v>
      </c>
      <c r="D58" s="45">
        <f t="shared" ref="D58:E58" si="35">SUM(D59:D61)</f>
        <v>530011</v>
      </c>
      <c r="E58" s="45">
        <f t="shared" si="35"/>
        <v>552577</v>
      </c>
      <c r="F58" s="45">
        <f t="shared" si="34"/>
        <v>574680</v>
      </c>
      <c r="G58" s="45">
        <f t="shared" si="34"/>
        <v>574680</v>
      </c>
      <c r="H58" s="45">
        <f t="shared" si="34"/>
        <v>574680</v>
      </c>
      <c r="I58" s="45">
        <f t="shared" si="34"/>
        <v>574680</v>
      </c>
      <c r="J58" s="45" t="s">
        <v>130</v>
      </c>
      <c r="K58" s="31"/>
    </row>
    <row r="59" spans="1:1025" x14ac:dyDescent="0.25">
      <c r="A59" s="41">
        <f t="shared" si="6"/>
        <v>51</v>
      </c>
      <c r="B59" s="58" t="s">
        <v>10</v>
      </c>
      <c r="C59" s="49">
        <f>SUM(D59:I59)</f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47"/>
      <c r="K59" s="30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5" x14ac:dyDescent="0.25">
      <c r="A60" s="41">
        <f t="shared" si="6"/>
        <v>52</v>
      </c>
      <c r="B60" s="58" t="s">
        <v>11</v>
      </c>
      <c r="C60" s="49">
        <f>SUM(D60:I60)</f>
        <v>3381308</v>
      </c>
      <c r="D60" s="57">
        <v>530011</v>
      </c>
      <c r="E60" s="57">
        <v>552577</v>
      </c>
      <c r="F60" s="57">
        <v>574680</v>
      </c>
      <c r="G60" s="57">
        <v>574680</v>
      </c>
      <c r="H60" s="57">
        <v>574680</v>
      </c>
      <c r="I60" s="57">
        <v>574680</v>
      </c>
      <c r="J60" s="47"/>
      <c r="K60" s="3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5" x14ac:dyDescent="0.25">
      <c r="A61" s="41">
        <f t="shared" si="6"/>
        <v>53</v>
      </c>
      <c r="B61" s="58" t="s">
        <v>12</v>
      </c>
      <c r="C61" s="49">
        <f>SUM(D61:I61)</f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47"/>
      <c r="K61" s="30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5" s="7" customFormat="1" ht="150" x14ac:dyDescent="0.25">
      <c r="A62" s="41">
        <f t="shared" si="6"/>
        <v>54</v>
      </c>
      <c r="B62" s="56" t="s">
        <v>87</v>
      </c>
      <c r="C62" s="45">
        <f t="shared" ref="C62:I62" si="36">SUM(C63:C65)</f>
        <v>50362</v>
      </c>
      <c r="D62" s="45">
        <f t="shared" ref="D62:E62" si="37">SUM(D63:D65)</f>
        <v>7911</v>
      </c>
      <c r="E62" s="45">
        <f t="shared" si="37"/>
        <v>8227</v>
      </c>
      <c r="F62" s="45">
        <f t="shared" si="36"/>
        <v>8556</v>
      </c>
      <c r="G62" s="45">
        <f t="shared" si="36"/>
        <v>8556</v>
      </c>
      <c r="H62" s="45">
        <f t="shared" si="36"/>
        <v>8556</v>
      </c>
      <c r="I62" s="45">
        <f t="shared" si="36"/>
        <v>8556</v>
      </c>
      <c r="J62" s="45" t="s">
        <v>130</v>
      </c>
      <c r="K62" s="31"/>
    </row>
    <row r="63" spans="1:1025" x14ac:dyDescent="0.25">
      <c r="A63" s="41">
        <f t="shared" si="6"/>
        <v>55</v>
      </c>
      <c r="B63" s="58" t="s">
        <v>10</v>
      </c>
      <c r="C63" s="49">
        <f>SUM(D63:I63)</f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47"/>
      <c r="K63" s="3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5" x14ac:dyDescent="0.25">
      <c r="A64" s="41">
        <f t="shared" si="6"/>
        <v>56</v>
      </c>
      <c r="B64" s="58" t="s">
        <v>11</v>
      </c>
      <c r="C64" s="49">
        <f>SUM(D64:I64)</f>
        <v>50362</v>
      </c>
      <c r="D64" s="57">
        <v>7911</v>
      </c>
      <c r="E64" s="57">
        <v>8227</v>
      </c>
      <c r="F64" s="57">
        <v>8556</v>
      </c>
      <c r="G64" s="57">
        <v>8556</v>
      </c>
      <c r="H64" s="57">
        <v>8556</v>
      </c>
      <c r="I64" s="57">
        <v>8556</v>
      </c>
      <c r="J64" s="47"/>
      <c r="K64" s="30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5" x14ac:dyDescent="0.25">
      <c r="A65" s="41">
        <f t="shared" si="6"/>
        <v>57</v>
      </c>
      <c r="B65" s="58" t="s">
        <v>12</v>
      </c>
      <c r="C65" s="49">
        <f>SUM(D65:I65)</f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47"/>
      <c r="K65" s="30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5" s="7" customFormat="1" ht="93.75" x14ac:dyDescent="0.25">
      <c r="A66" s="41">
        <f t="shared" si="6"/>
        <v>58</v>
      </c>
      <c r="B66" s="56" t="s">
        <v>60</v>
      </c>
      <c r="C66" s="45">
        <f>SUM(C67:C69)</f>
        <v>1759856.3686099998</v>
      </c>
      <c r="D66" s="45">
        <f>SUM(D67:D69)</f>
        <v>291889.20699999999</v>
      </c>
      <c r="E66" s="45">
        <f t="shared" ref="E66" si="38">SUM(E67:E69)</f>
        <v>281568.73080000002</v>
      </c>
      <c r="F66" s="45">
        <f>SUM(F67:F69)</f>
        <v>279385.01280999999</v>
      </c>
      <c r="G66" s="45">
        <f t="shared" ref="G66:I66" si="39">SUM(G67:G69)</f>
        <v>290560.42</v>
      </c>
      <c r="H66" s="45">
        <f t="shared" si="39"/>
        <v>302182.84399999998</v>
      </c>
      <c r="I66" s="45">
        <f t="shared" si="39"/>
        <v>314270.15399999998</v>
      </c>
      <c r="J66" s="45" t="s">
        <v>121</v>
      </c>
      <c r="K66" s="31"/>
    </row>
    <row r="67" spans="1:1025" x14ac:dyDescent="0.25">
      <c r="A67" s="41">
        <f t="shared" si="6"/>
        <v>59</v>
      </c>
      <c r="B67" s="58" t="s">
        <v>10</v>
      </c>
      <c r="C67" s="49">
        <f>SUM(D67:I67)</f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47"/>
      <c r="K67" s="30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5" x14ac:dyDescent="0.25">
      <c r="A68" s="41">
        <f t="shared" si="6"/>
        <v>60</v>
      </c>
      <c r="B68" s="58" t="s">
        <v>11</v>
      </c>
      <c r="C68" s="49">
        <f>SUM(D68:I68)</f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47"/>
      <c r="K68" s="3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5" x14ac:dyDescent="0.25">
      <c r="A69" s="41">
        <f t="shared" si="6"/>
        <v>61</v>
      </c>
      <c r="B69" s="58" t="s">
        <v>12</v>
      </c>
      <c r="C69" s="49">
        <f>SUM(D69:I69)</f>
        <v>1759856.3686099998</v>
      </c>
      <c r="D69" s="57">
        <v>291889.20699999999</v>
      </c>
      <c r="E69" s="57">
        <v>281568.73080000002</v>
      </c>
      <c r="F69" s="59">
        <v>279385.01280999999</v>
      </c>
      <c r="G69" s="59">
        <v>290560.42</v>
      </c>
      <c r="H69" s="59">
        <v>302182.84399999998</v>
      </c>
      <c r="I69" s="59">
        <v>314270.15399999998</v>
      </c>
      <c r="J69" s="47"/>
      <c r="K69" s="30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5" s="8" customFormat="1" ht="56.25" x14ac:dyDescent="0.25">
      <c r="A70" s="41">
        <f t="shared" si="6"/>
        <v>62</v>
      </c>
      <c r="B70" s="56" t="s">
        <v>88</v>
      </c>
      <c r="C70" s="45">
        <f>SUM(C71:C73)</f>
        <v>284124.51173599996</v>
      </c>
      <c r="D70" s="45">
        <f t="shared" ref="D70:I70" si="40">SUM(D71:D73)</f>
        <v>48759.79</v>
      </c>
      <c r="E70" s="45">
        <f t="shared" si="40"/>
        <v>51001.991000000002</v>
      </c>
      <c r="F70" s="45">
        <f t="shared" si="40"/>
        <v>43415.591999999997</v>
      </c>
      <c r="G70" s="45">
        <f t="shared" si="40"/>
        <v>45152.21</v>
      </c>
      <c r="H70" s="45">
        <f t="shared" si="40"/>
        <v>46958.2984</v>
      </c>
      <c r="I70" s="45">
        <f t="shared" si="40"/>
        <v>48836.630336000002</v>
      </c>
      <c r="J70" s="45" t="s">
        <v>105</v>
      </c>
      <c r="K70" s="60"/>
    </row>
    <row r="71" spans="1:1025" s="54" customFormat="1" x14ac:dyDescent="0.25">
      <c r="A71" s="41">
        <f t="shared" si="6"/>
        <v>63</v>
      </c>
      <c r="B71" s="58" t="s">
        <v>10</v>
      </c>
      <c r="C71" s="49">
        <f>SUM(D71:I71)</f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47"/>
      <c r="K71" s="60"/>
      <c r="AMK71" s="3"/>
    </row>
    <row r="72" spans="1:1025" s="54" customFormat="1" x14ac:dyDescent="0.25">
      <c r="A72" s="41">
        <f t="shared" si="6"/>
        <v>64</v>
      </c>
      <c r="B72" s="58" t="s">
        <v>11</v>
      </c>
      <c r="C72" s="49">
        <f>SUM(D72:I72)</f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47"/>
      <c r="K72" s="60"/>
      <c r="AMK72" s="3"/>
    </row>
    <row r="73" spans="1:1025" s="54" customFormat="1" x14ac:dyDescent="0.25">
      <c r="A73" s="41">
        <f t="shared" si="6"/>
        <v>65</v>
      </c>
      <c r="B73" s="58" t="s">
        <v>12</v>
      </c>
      <c r="C73" s="49">
        <f>SUM(D73:I73)</f>
        <v>284124.51173599996</v>
      </c>
      <c r="D73" s="57">
        <v>48759.79</v>
      </c>
      <c r="E73" s="57">
        <v>51001.991000000002</v>
      </c>
      <c r="F73" s="59">
        <v>43415.591999999997</v>
      </c>
      <c r="G73" s="59">
        <v>45152.21</v>
      </c>
      <c r="H73" s="59">
        <f>G73*1.04</f>
        <v>46958.2984</v>
      </c>
      <c r="I73" s="59">
        <f t="shared" ref="I73" si="41">H73*1.04</f>
        <v>48836.630336000002</v>
      </c>
      <c r="J73" s="47"/>
      <c r="K73" s="60"/>
      <c r="AMK73" s="3"/>
    </row>
    <row r="74" spans="1:1025" s="7" customFormat="1" ht="112.5" x14ac:dyDescent="0.25">
      <c r="A74" s="41">
        <f t="shared" si="6"/>
        <v>66</v>
      </c>
      <c r="B74" s="61" t="s">
        <v>61</v>
      </c>
      <c r="C74" s="45">
        <f t="shared" ref="C74:I74" si="42">SUM(C75:C77)</f>
        <v>26911.546580000002</v>
      </c>
      <c r="D74" s="45">
        <f t="shared" ref="D74:E74" si="43">SUM(D75:D77)</f>
        <v>5755.71</v>
      </c>
      <c r="E74" s="45">
        <f t="shared" si="43"/>
        <v>3905.9404800000002</v>
      </c>
      <c r="F74" s="45">
        <f>SUM(F75:F77)</f>
        <v>4062.1781000000001</v>
      </c>
      <c r="G74" s="45">
        <f t="shared" si="42"/>
        <v>4224.66</v>
      </c>
      <c r="H74" s="45">
        <f t="shared" si="42"/>
        <v>4393.6540000000005</v>
      </c>
      <c r="I74" s="45">
        <f t="shared" si="42"/>
        <v>4569.4040000000005</v>
      </c>
      <c r="J74" s="45" t="s">
        <v>125</v>
      </c>
      <c r="K74" s="31"/>
    </row>
    <row r="75" spans="1:1025" x14ac:dyDescent="0.25">
      <c r="A75" s="41">
        <f t="shared" si="6"/>
        <v>67</v>
      </c>
      <c r="B75" s="58" t="s">
        <v>10</v>
      </c>
      <c r="C75" s="49">
        <f>SUM(D75:I75)</f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47"/>
      <c r="K75" s="30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5" x14ac:dyDescent="0.25">
      <c r="A76" s="41">
        <f t="shared" si="6"/>
        <v>68</v>
      </c>
      <c r="B76" s="58" t="s">
        <v>11</v>
      </c>
      <c r="C76" s="49">
        <f>SUM(D76:I76)</f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47"/>
      <c r="K76" s="30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5" x14ac:dyDescent="0.25">
      <c r="A77" s="41">
        <f t="shared" si="6"/>
        <v>69</v>
      </c>
      <c r="B77" s="58" t="s">
        <v>12</v>
      </c>
      <c r="C77" s="49">
        <f>SUM(D77:I77)</f>
        <v>26911.546580000002</v>
      </c>
      <c r="D77" s="57">
        <v>5755.71</v>
      </c>
      <c r="E77" s="57">
        <v>3905.9404800000002</v>
      </c>
      <c r="F77" s="59">
        <v>4062.1781000000001</v>
      </c>
      <c r="G77" s="59">
        <v>4224.66</v>
      </c>
      <c r="H77" s="59">
        <v>4393.6540000000005</v>
      </c>
      <c r="I77" s="59">
        <v>4569.4040000000005</v>
      </c>
      <c r="J77" s="47"/>
      <c r="K77" s="30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5" s="7" customFormat="1" ht="225" x14ac:dyDescent="0.25">
      <c r="A78" s="41">
        <f t="shared" si="6"/>
        <v>70</v>
      </c>
      <c r="B78" s="61" t="s">
        <v>89</v>
      </c>
      <c r="C78" s="45">
        <f t="shared" ref="C78:I78" si="44">SUM(C79:C81)</f>
        <v>3674535</v>
      </c>
      <c r="D78" s="45">
        <f t="shared" ref="D78:E78" si="45">SUM(D79:D81)</f>
        <v>576337</v>
      </c>
      <c r="E78" s="45">
        <f t="shared" si="45"/>
        <v>600426</v>
      </c>
      <c r="F78" s="45">
        <f t="shared" si="44"/>
        <v>624443</v>
      </c>
      <c r="G78" s="45">
        <f t="shared" si="44"/>
        <v>624443</v>
      </c>
      <c r="H78" s="45">
        <f t="shared" si="44"/>
        <v>624443</v>
      </c>
      <c r="I78" s="45">
        <f t="shared" si="44"/>
        <v>624443</v>
      </c>
      <c r="J78" s="45" t="s">
        <v>122</v>
      </c>
      <c r="K78" s="31"/>
    </row>
    <row r="79" spans="1:1025" x14ac:dyDescent="0.25">
      <c r="A79" s="41">
        <f t="shared" si="6"/>
        <v>71</v>
      </c>
      <c r="B79" s="58" t="s">
        <v>10</v>
      </c>
      <c r="C79" s="49">
        <f>SUM(D79:I79)</f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47"/>
      <c r="K79" s="30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5" x14ac:dyDescent="0.25">
      <c r="A80" s="41">
        <f t="shared" si="6"/>
        <v>72</v>
      </c>
      <c r="B80" s="58" t="s">
        <v>11</v>
      </c>
      <c r="C80" s="49">
        <f>SUM(D80:I80)</f>
        <v>3674535</v>
      </c>
      <c r="D80" s="57">
        <v>576337</v>
      </c>
      <c r="E80" s="57">
        <v>600426</v>
      </c>
      <c r="F80" s="57">
        <v>624443</v>
      </c>
      <c r="G80" s="57">
        <v>624443</v>
      </c>
      <c r="H80" s="57">
        <v>624443</v>
      </c>
      <c r="I80" s="57">
        <v>624443</v>
      </c>
      <c r="J80" s="47"/>
      <c r="K80" s="3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5">
      <c r="A81" s="41">
        <f t="shared" ref="A81:A144" si="46">A80+1</f>
        <v>73</v>
      </c>
      <c r="B81" s="58" t="s">
        <v>12</v>
      </c>
      <c r="C81" s="49">
        <f>SUM(D81:I81)</f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47"/>
      <c r="K81" s="30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7" customFormat="1" ht="225" x14ac:dyDescent="0.25">
      <c r="A82" s="41">
        <f t="shared" si="46"/>
        <v>74</v>
      </c>
      <c r="B82" s="56" t="s">
        <v>62</v>
      </c>
      <c r="C82" s="45">
        <f t="shared" ref="C82:I82" si="47">SUM(C83:C85)</f>
        <v>255727</v>
      </c>
      <c r="D82" s="45">
        <f t="shared" ref="D82:E82" si="48">SUM(D83:D85)</f>
        <v>40168</v>
      </c>
      <c r="E82" s="45">
        <f t="shared" si="48"/>
        <v>41775</v>
      </c>
      <c r="F82" s="45">
        <f>SUM(F83:F85)</f>
        <v>43446</v>
      </c>
      <c r="G82" s="45">
        <f t="shared" si="47"/>
        <v>43446</v>
      </c>
      <c r="H82" s="45">
        <f t="shared" si="47"/>
        <v>43446</v>
      </c>
      <c r="I82" s="45">
        <f t="shared" si="47"/>
        <v>43446</v>
      </c>
      <c r="J82" s="45" t="s">
        <v>108</v>
      </c>
      <c r="K82" s="31"/>
    </row>
    <row r="83" spans="1:1024" x14ac:dyDescent="0.25">
      <c r="A83" s="41">
        <f t="shared" si="46"/>
        <v>75</v>
      </c>
      <c r="B83" s="58" t="s">
        <v>10</v>
      </c>
      <c r="C83" s="49">
        <f>SUM(D83:I83)</f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49"/>
      <c r="K83" s="30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5">
      <c r="A84" s="41">
        <f t="shared" si="46"/>
        <v>76</v>
      </c>
      <c r="B84" s="58" t="s">
        <v>11</v>
      </c>
      <c r="C84" s="49">
        <f>SUM(D84:I84)</f>
        <v>255727</v>
      </c>
      <c r="D84" s="57">
        <v>40168</v>
      </c>
      <c r="E84" s="57">
        <v>41775</v>
      </c>
      <c r="F84" s="57">
        <v>43446</v>
      </c>
      <c r="G84" s="57">
        <v>43446</v>
      </c>
      <c r="H84" s="57">
        <v>43446</v>
      </c>
      <c r="I84" s="57">
        <v>43446</v>
      </c>
      <c r="J84" s="49"/>
      <c r="K84" s="30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5">
      <c r="A85" s="41">
        <f t="shared" si="46"/>
        <v>77</v>
      </c>
      <c r="B85" s="58" t="s">
        <v>12</v>
      </c>
      <c r="C85" s="49">
        <f>SUM(D85:I85)</f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49"/>
      <c r="K85" s="30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s="7" customFormat="1" ht="112.5" x14ac:dyDescent="0.25">
      <c r="A86" s="41">
        <f t="shared" si="46"/>
        <v>78</v>
      </c>
      <c r="B86" s="61" t="s">
        <v>63</v>
      </c>
      <c r="C86" s="45">
        <f t="shared" ref="C86:I86" si="49">SUM(C87:C89)</f>
        <v>1397956.7450000001</v>
      </c>
      <c r="D86" s="45">
        <f t="shared" ref="D86:E86" si="50">SUM(D87:D89)</f>
        <v>266739.09999999998</v>
      </c>
      <c r="E86" s="45">
        <f t="shared" si="50"/>
        <v>261482.48699999999</v>
      </c>
      <c r="F86" s="45">
        <f>SUM(F87:F89)</f>
        <v>204813.97</v>
      </c>
      <c r="G86" s="45">
        <f t="shared" si="49"/>
        <v>213006.53</v>
      </c>
      <c r="H86" s="45">
        <f t="shared" si="49"/>
        <v>221526.79399999999</v>
      </c>
      <c r="I86" s="45">
        <f t="shared" si="49"/>
        <v>230387.864</v>
      </c>
      <c r="J86" s="45" t="s">
        <v>129</v>
      </c>
      <c r="K86" s="31"/>
    </row>
    <row r="87" spans="1:1024" x14ac:dyDescent="0.25">
      <c r="A87" s="41">
        <f t="shared" si="46"/>
        <v>79</v>
      </c>
      <c r="B87" s="58" t="s">
        <v>10</v>
      </c>
      <c r="C87" s="49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49"/>
      <c r="K87" s="30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5">
      <c r="A88" s="41">
        <f t="shared" si="46"/>
        <v>80</v>
      </c>
      <c r="B88" s="58" t="s">
        <v>11</v>
      </c>
      <c r="C88" s="49">
        <v>0</v>
      </c>
      <c r="D88" s="57">
        <v>0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49"/>
      <c r="K88" s="30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5">
      <c r="A89" s="41">
        <f t="shared" si="46"/>
        <v>81</v>
      </c>
      <c r="B89" s="58" t="s">
        <v>12</v>
      </c>
      <c r="C89" s="49">
        <f>SUM(D89:I89)</f>
        <v>1397956.7450000001</v>
      </c>
      <c r="D89" s="57">
        <v>266739.09999999998</v>
      </c>
      <c r="E89" s="57">
        <v>261482.48699999999</v>
      </c>
      <c r="F89" s="59">
        <v>204813.97</v>
      </c>
      <c r="G89" s="59">
        <v>213006.53</v>
      </c>
      <c r="H89" s="59">
        <v>221526.79399999999</v>
      </c>
      <c r="I89" s="59">
        <v>230387.864</v>
      </c>
      <c r="J89" s="49"/>
      <c r="K89" s="30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7" customFormat="1" ht="75" x14ac:dyDescent="0.25">
      <c r="A90" s="41">
        <f t="shared" si="46"/>
        <v>82</v>
      </c>
      <c r="B90" s="61" t="s">
        <v>90</v>
      </c>
      <c r="C90" s="45">
        <f t="shared" ref="C90:I90" si="51">SUM(C91:C93)</f>
        <v>416946</v>
      </c>
      <c r="D90" s="45">
        <f t="shared" ref="D90:E90" si="52">SUM(D91:D93)</f>
        <v>65956</v>
      </c>
      <c r="E90" s="45">
        <f t="shared" si="52"/>
        <v>67802</v>
      </c>
      <c r="F90" s="45">
        <f t="shared" si="51"/>
        <v>70797</v>
      </c>
      <c r="G90" s="45">
        <f t="shared" si="51"/>
        <v>70797</v>
      </c>
      <c r="H90" s="45">
        <f t="shared" si="51"/>
        <v>70797</v>
      </c>
      <c r="I90" s="45">
        <f t="shared" si="51"/>
        <v>70797</v>
      </c>
      <c r="J90" s="45" t="s">
        <v>99</v>
      </c>
      <c r="K90" s="31"/>
    </row>
    <row r="91" spans="1:1024" x14ac:dyDescent="0.25">
      <c r="A91" s="41">
        <f t="shared" si="46"/>
        <v>83</v>
      </c>
      <c r="B91" s="58" t="s">
        <v>10</v>
      </c>
      <c r="C91" s="49">
        <f>SUM(D91:I91)</f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49"/>
      <c r="K91" s="30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x14ac:dyDescent="0.25">
      <c r="A92" s="41">
        <f t="shared" si="46"/>
        <v>84</v>
      </c>
      <c r="B92" s="58" t="s">
        <v>11</v>
      </c>
      <c r="C92" s="49">
        <f>SUM(D92:I92)</f>
        <v>416946</v>
      </c>
      <c r="D92" s="59">
        <v>65956</v>
      </c>
      <c r="E92" s="57">
        <v>67802</v>
      </c>
      <c r="F92" s="57">
        <v>70797</v>
      </c>
      <c r="G92" s="57">
        <v>70797</v>
      </c>
      <c r="H92" s="57">
        <v>70797</v>
      </c>
      <c r="I92" s="57">
        <v>70797</v>
      </c>
      <c r="J92" s="49"/>
      <c r="K92" s="30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x14ac:dyDescent="0.25">
      <c r="A93" s="41">
        <f t="shared" si="46"/>
        <v>85</v>
      </c>
      <c r="B93" s="58" t="s">
        <v>12</v>
      </c>
      <c r="C93" s="49">
        <f>SUM(D93:I93)</f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49"/>
      <c r="K93" s="30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s="7" customFormat="1" ht="75" x14ac:dyDescent="0.25">
      <c r="A94" s="41">
        <f t="shared" si="46"/>
        <v>86</v>
      </c>
      <c r="B94" s="56" t="s">
        <v>64</v>
      </c>
      <c r="C94" s="45">
        <f t="shared" ref="C94:I94" si="53">SUM(C95:C97)</f>
        <v>1374.2239999999999</v>
      </c>
      <c r="D94" s="45">
        <f t="shared" ref="D94:E94" si="54">SUM(D95:D97)</f>
        <v>220</v>
      </c>
      <c r="E94" s="45">
        <f t="shared" si="54"/>
        <v>220</v>
      </c>
      <c r="F94" s="45">
        <f t="shared" si="53"/>
        <v>220</v>
      </c>
      <c r="G94" s="45">
        <f t="shared" si="53"/>
        <v>228.8</v>
      </c>
      <c r="H94" s="45">
        <f t="shared" si="53"/>
        <v>237.95</v>
      </c>
      <c r="I94" s="45">
        <f t="shared" si="53"/>
        <v>247.47399999999999</v>
      </c>
      <c r="J94" s="45" t="s">
        <v>123</v>
      </c>
      <c r="K94" s="31"/>
    </row>
    <row r="95" spans="1:1024" x14ac:dyDescent="0.25">
      <c r="A95" s="41">
        <f t="shared" si="46"/>
        <v>87</v>
      </c>
      <c r="B95" s="50" t="s">
        <v>10</v>
      </c>
      <c r="C95" s="49">
        <f>SUM(D95:I95)</f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49"/>
      <c r="K95" s="30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x14ac:dyDescent="0.25">
      <c r="A96" s="41">
        <f t="shared" si="46"/>
        <v>88</v>
      </c>
      <c r="B96" s="50" t="s">
        <v>11</v>
      </c>
      <c r="C96" s="49">
        <f>SUM(D96:I96)</f>
        <v>0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49"/>
      <c r="K96" s="30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x14ac:dyDescent="0.25">
      <c r="A97" s="41">
        <f t="shared" si="46"/>
        <v>89</v>
      </c>
      <c r="B97" s="50" t="s">
        <v>12</v>
      </c>
      <c r="C97" s="49">
        <f>SUM(D97:I97)</f>
        <v>1374.2239999999999</v>
      </c>
      <c r="D97" s="57">
        <v>220</v>
      </c>
      <c r="E97" s="57">
        <v>220</v>
      </c>
      <c r="F97" s="59">
        <v>220</v>
      </c>
      <c r="G97" s="59">
        <v>228.8</v>
      </c>
      <c r="H97" s="59">
        <v>237.95</v>
      </c>
      <c r="I97" s="59">
        <v>247.47399999999999</v>
      </c>
      <c r="J97" s="49"/>
      <c r="K97" s="30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s="7" customFormat="1" ht="93.75" x14ac:dyDescent="0.25">
      <c r="A98" s="41">
        <f t="shared" si="46"/>
        <v>90</v>
      </c>
      <c r="B98" s="56" t="s">
        <v>65</v>
      </c>
      <c r="C98" s="45">
        <f t="shared" ref="C98:I98" si="55">SUM(C99:C101)</f>
        <v>1582.4837199999999</v>
      </c>
      <c r="D98" s="45">
        <f t="shared" ref="D98:E98" si="56">SUM(D99:D101)</f>
        <v>253.34</v>
      </c>
      <c r="E98" s="45">
        <f t="shared" si="56"/>
        <v>253.34486000000001</v>
      </c>
      <c r="F98" s="45">
        <f t="shared" si="55"/>
        <v>253.34486000000001</v>
      </c>
      <c r="G98" s="45">
        <f t="shared" si="55"/>
        <v>263.47000000000003</v>
      </c>
      <c r="H98" s="45">
        <f t="shared" si="55"/>
        <v>274.01</v>
      </c>
      <c r="I98" s="45">
        <f t="shared" si="55"/>
        <v>284.97399999999999</v>
      </c>
      <c r="J98" s="45" t="s">
        <v>126</v>
      </c>
      <c r="K98" s="31"/>
    </row>
    <row r="99" spans="1:1024" x14ac:dyDescent="0.25">
      <c r="A99" s="41">
        <f t="shared" si="46"/>
        <v>91</v>
      </c>
      <c r="B99" s="50" t="s">
        <v>10</v>
      </c>
      <c r="C99" s="49">
        <f>SUM(D99:I99)</f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49"/>
      <c r="K99" s="30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x14ac:dyDescent="0.25">
      <c r="A100" s="41">
        <f t="shared" si="46"/>
        <v>92</v>
      </c>
      <c r="B100" s="50" t="s">
        <v>11</v>
      </c>
      <c r="C100" s="49">
        <f>SUM(D100:I100)</f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49"/>
      <c r="K100" s="3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5">
      <c r="A101" s="41">
        <f t="shared" si="46"/>
        <v>93</v>
      </c>
      <c r="B101" s="50" t="s">
        <v>12</v>
      </c>
      <c r="C101" s="49">
        <f>SUM(D101:I101)</f>
        <v>1582.4837199999999</v>
      </c>
      <c r="D101" s="57">
        <v>253.34</v>
      </c>
      <c r="E101" s="57">
        <v>253.34486000000001</v>
      </c>
      <c r="F101" s="57">
        <v>253.34486000000001</v>
      </c>
      <c r="G101" s="57">
        <v>263.47000000000003</v>
      </c>
      <c r="H101" s="57">
        <v>274.01</v>
      </c>
      <c r="I101" s="57">
        <v>284.97399999999999</v>
      </c>
      <c r="J101" s="49"/>
      <c r="K101" s="30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s="7" customFormat="1" ht="75" x14ac:dyDescent="0.25">
      <c r="A102" s="41">
        <f t="shared" si="46"/>
        <v>94</v>
      </c>
      <c r="B102" s="56" t="s">
        <v>66</v>
      </c>
      <c r="C102" s="45">
        <f t="shared" ref="C102:I102" si="57">SUM(C103:C105)</f>
        <v>176215.15999999997</v>
      </c>
      <c r="D102" s="45">
        <f t="shared" ref="D102:E102" si="58">SUM(D103:D105)</f>
        <v>27117.75</v>
      </c>
      <c r="E102" s="45">
        <f t="shared" si="58"/>
        <v>27978.62</v>
      </c>
      <c r="F102" s="45">
        <f t="shared" si="57"/>
        <v>28522.27</v>
      </c>
      <c r="G102" s="45">
        <f t="shared" si="57"/>
        <v>29663.16</v>
      </c>
      <c r="H102" s="45">
        <f t="shared" si="57"/>
        <v>30849.69</v>
      </c>
      <c r="I102" s="45">
        <f t="shared" si="57"/>
        <v>32083.67</v>
      </c>
      <c r="J102" s="45" t="s">
        <v>131</v>
      </c>
      <c r="K102" s="31"/>
    </row>
    <row r="103" spans="1:1024" x14ac:dyDescent="0.25">
      <c r="A103" s="41">
        <f t="shared" si="46"/>
        <v>95</v>
      </c>
      <c r="B103" s="58" t="s">
        <v>10</v>
      </c>
      <c r="C103" s="49">
        <f>SUM(D103:I103)</f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49"/>
      <c r="K103" s="30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x14ac:dyDescent="0.25">
      <c r="A104" s="41">
        <f t="shared" si="46"/>
        <v>96</v>
      </c>
      <c r="B104" s="58" t="s">
        <v>11</v>
      </c>
      <c r="C104" s="49">
        <f>SUM(D104:I104)</f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49"/>
      <c r="K104" s="30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x14ac:dyDescent="0.25">
      <c r="A105" s="41">
        <f t="shared" si="46"/>
        <v>97</v>
      </c>
      <c r="B105" s="58" t="s">
        <v>12</v>
      </c>
      <c r="C105" s="49">
        <f>SUM(D105:I105)</f>
        <v>176215.15999999997</v>
      </c>
      <c r="D105" s="57">
        <v>27117.75</v>
      </c>
      <c r="E105" s="57">
        <v>27978.62</v>
      </c>
      <c r="F105" s="59">
        <v>28522.27</v>
      </c>
      <c r="G105" s="59">
        <v>29663.16</v>
      </c>
      <c r="H105" s="59">
        <v>30849.69</v>
      </c>
      <c r="I105" s="59">
        <v>32083.67</v>
      </c>
      <c r="J105" s="49"/>
      <c r="K105" s="30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s="7" customFormat="1" ht="75" x14ac:dyDescent="0.25">
      <c r="A106" s="41">
        <f t="shared" si="46"/>
        <v>98</v>
      </c>
      <c r="B106" s="56" t="s">
        <v>127</v>
      </c>
      <c r="C106" s="45">
        <f t="shared" ref="C106:H106" si="59">SUM(C107:C109)</f>
        <v>238527.61000000002</v>
      </c>
      <c r="D106" s="45">
        <f t="shared" ref="D106:E106" si="60">SUM(D107:D109)</f>
        <v>43522.96</v>
      </c>
      <c r="E106" s="45">
        <f t="shared" si="60"/>
        <v>38808.230000000003</v>
      </c>
      <c r="F106" s="45">
        <f t="shared" si="59"/>
        <v>36782.699999999997</v>
      </c>
      <c r="G106" s="45">
        <f t="shared" si="59"/>
        <v>38254.01</v>
      </c>
      <c r="H106" s="45">
        <f t="shared" si="59"/>
        <v>39784.17</v>
      </c>
      <c r="I106" s="45">
        <f>SUM(I107:I109)</f>
        <v>41375.54</v>
      </c>
      <c r="J106" s="45" t="s">
        <v>103</v>
      </c>
      <c r="K106" s="31"/>
    </row>
    <row r="107" spans="1:1024" x14ac:dyDescent="0.25">
      <c r="A107" s="41">
        <f t="shared" si="46"/>
        <v>99</v>
      </c>
      <c r="B107" s="50" t="s">
        <v>10</v>
      </c>
      <c r="C107" s="49">
        <f>SUM(D107:I107)</f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49"/>
      <c r="K107" s="30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x14ac:dyDescent="0.25">
      <c r="A108" s="41">
        <f t="shared" si="46"/>
        <v>100</v>
      </c>
      <c r="B108" s="50" t="s">
        <v>11</v>
      </c>
      <c r="C108" s="49">
        <f>SUM(D108:I108)</f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49"/>
      <c r="K108" s="30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x14ac:dyDescent="0.25">
      <c r="A109" s="41">
        <f t="shared" si="46"/>
        <v>101</v>
      </c>
      <c r="B109" s="50" t="s">
        <v>12</v>
      </c>
      <c r="C109" s="49">
        <f>SUM(D109:I109)</f>
        <v>238527.61000000002</v>
      </c>
      <c r="D109" s="57">
        <v>43522.96</v>
      </c>
      <c r="E109" s="57">
        <v>38808.230000000003</v>
      </c>
      <c r="F109" s="59">
        <v>36782.699999999997</v>
      </c>
      <c r="G109" s="59">
        <v>38254.01</v>
      </c>
      <c r="H109" s="59">
        <v>39784.17</v>
      </c>
      <c r="I109" s="59">
        <v>41375.54</v>
      </c>
      <c r="J109" s="49"/>
      <c r="K109" s="30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s="7" customFormat="1" ht="93.75" x14ac:dyDescent="0.25">
      <c r="A110" s="41">
        <f t="shared" si="46"/>
        <v>102</v>
      </c>
      <c r="B110" s="56" t="s">
        <v>91</v>
      </c>
      <c r="C110" s="45">
        <f t="shared" ref="C110:I110" si="61">SUM(C111:C113)</f>
        <v>217093.2</v>
      </c>
      <c r="D110" s="45">
        <f t="shared" ref="D110:E110" si="62">SUM(D111:D113)</f>
        <v>34100.400000000001</v>
      </c>
      <c r="E110" s="45">
        <f t="shared" si="62"/>
        <v>35464</v>
      </c>
      <c r="F110" s="45">
        <f t="shared" si="61"/>
        <v>36882.199999999997</v>
      </c>
      <c r="G110" s="45">
        <f t="shared" si="61"/>
        <v>36882.199999999997</v>
      </c>
      <c r="H110" s="45">
        <f t="shared" si="61"/>
        <v>36882.199999999997</v>
      </c>
      <c r="I110" s="45">
        <f t="shared" si="61"/>
        <v>36882.199999999997</v>
      </c>
      <c r="J110" s="45" t="s">
        <v>103</v>
      </c>
      <c r="K110" s="31"/>
    </row>
    <row r="111" spans="1:1024" x14ac:dyDescent="0.25">
      <c r="A111" s="41">
        <f t="shared" si="46"/>
        <v>103</v>
      </c>
      <c r="B111" s="50" t="s">
        <v>10</v>
      </c>
      <c r="C111" s="49">
        <f>SUM(D111:I111)</f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49"/>
      <c r="K111" s="30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x14ac:dyDescent="0.25">
      <c r="A112" s="41">
        <f t="shared" si="46"/>
        <v>104</v>
      </c>
      <c r="B112" s="50" t="s">
        <v>11</v>
      </c>
      <c r="C112" s="49">
        <f>SUM(D112:I112)</f>
        <v>217093.2</v>
      </c>
      <c r="D112" s="57">
        <v>34100.400000000001</v>
      </c>
      <c r="E112" s="57">
        <v>35464</v>
      </c>
      <c r="F112" s="57">
        <v>36882.199999999997</v>
      </c>
      <c r="G112" s="57">
        <v>36882.199999999997</v>
      </c>
      <c r="H112" s="57">
        <v>36882.199999999997</v>
      </c>
      <c r="I112" s="57">
        <v>36882.199999999997</v>
      </c>
      <c r="J112" s="49"/>
      <c r="K112" s="30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x14ac:dyDescent="0.25">
      <c r="A113" s="41">
        <f t="shared" si="46"/>
        <v>105</v>
      </c>
      <c r="B113" s="50" t="s">
        <v>12</v>
      </c>
      <c r="C113" s="49">
        <f>SUM(D113:I113)</f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49"/>
      <c r="K113" s="30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s="7" customFormat="1" ht="75" x14ac:dyDescent="0.25">
      <c r="A114" s="41">
        <f t="shared" si="46"/>
        <v>106</v>
      </c>
      <c r="B114" s="56" t="s">
        <v>92</v>
      </c>
      <c r="C114" s="45">
        <f t="shared" ref="C114:I114" si="63">SUM(C115:C117)</f>
        <v>470354.27</v>
      </c>
      <c r="D114" s="45">
        <f t="shared" ref="D114:E114" si="64">SUM(D115:D117)</f>
        <v>110763.75</v>
      </c>
      <c r="E114" s="45">
        <f t="shared" si="64"/>
        <v>0</v>
      </c>
      <c r="F114" s="45">
        <f t="shared" si="63"/>
        <v>0</v>
      </c>
      <c r="G114" s="45">
        <f t="shared" si="63"/>
        <v>115194.3</v>
      </c>
      <c r="H114" s="45">
        <f t="shared" si="63"/>
        <v>119802.07</v>
      </c>
      <c r="I114" s="45">
        <f t="shared" si="63"/>
        <v>124594.15</v>
      </c>
      <c r="J114" s="45" t="s">
        <v>111</v>
      </c>
      <c r="K114" s="31"/>
    </row>
    <row r="115" spans="1:1024" x14ac:dyDescent="0.25">
      <c r="A115" s="41">
        <f t="shared" si="46"/>
        <v>107</v>
      </c>
      <c r="B115" s="50" t="s">
        <v>10</v>
      </c>
      <c r="C115" s="49">
        <f>SUM(D115:I115)</f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49"/>
      <c r="K115" s="30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x14ac:dyDescent="0.25">
      <c r="A116" s="41">
        <f t="shared" si="46"/>
        <v>108</v>
      </c>
      <c r="B116" s="50" t="s">
        <v>11</v>
      </c>
      <c r="C116" s="49">
        <f>SUM(D116:I116)</f>
        <v>0</v>
      </c>
      <c r="D116" s="57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49"/>
      <c r="K116" s="30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x14ac:dyDescent="0.25">
      <c r="A117" s="41">
        <f t="shared" si="46"/>
        <v>109</v>
      </c>
      <c r="B117" s="50" t="s">
        <v>12</v>
      </c>
      <c r="C117" s="49">
        <f>SUM(D117:I117)</f>
        <v>470354.27</v>
      </c>
      <c r="D117" s="57">
        <v>110763.75</v>
      </c>
      <c r="E117" s="57">
        <v>0</v>
      </c>
      <c r="F117" s="59">
        <v>0</v>
      </c>
      <c r="G117" s="59">
        <v>115194.3</v>
      </c>
      <c r="H117" s="59">
        <v>119802.07</v>
      </c>
      <c r="I117" s="59">
        <v>124594.15</v>
      </c>
      <c r="J117" s="49"/>
      <c r="K117" s="30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s="7" customFormat="1" ht="75" x14ac:dyDescent="0.25">
      <c r="A118" s="41">
        <f t="shared" si="46"/>
        <v>110</v>
      </c>
      <c r="B118" s="56" t="s">
        <v>67</v>
      </c>
      <c r="C118" s="45">
        <f>SUM(C119:C121)</f>
        <v>51344.639999999999</v>
      </c>
      <c r="D118" s="45">
        <f t="shared" ref="D118:E118" si="65">SUM(D119:D121)</f>
        <v>0</v>
      </c>
      <c r="E118" s="45">
        <f t="shared" si="65"/>
        <v>0</v>
      </c>
      <c r="F118" s="45">
        <f>SUM(F119:F121)</f>
        <v>0</v>
      </c>
      <c r="G118" s="45">
        <f t="shared" ref="G118:I118" si="66">SUM(G119:G121)</f>
        <v>16448.18</v>
      </c>
      <c r="H118" s="45">
        <f t="shared" si="66"/>
        <v>17106.11</v>
      </c>
      <c r="I118" s="45">
        <f t="shared" si="66"/>
        <v>17790.349999999999</v>
      </c>
      <c r="J118" s="45" t="s">
        <v>112</v>
      </c>
      <c r="K118" s="31"/>
    </row>
    <row r="119" spans="1:1024" x14ac:dyDescent="0.25">
      <c r="A119" s="41">
        <f t="shared" si="46"/>
        <v>111</v>
      </c>
      <c r="B119" s="50" t="s">
        <v>10</v>
      </c>
      <c r="C119" s="49">
        <f>SUM(D119:I119)</f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49"/>
      <c r="K119" s="30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x14ac:dyDescent="0.25">
      <c r="A120" s="41">
        <f t="shared" si="46"/>
        <v>112</v>
      </c>
      <c r="B120" s="50" t="s">
        <v>11</v>
      </c>
      <c r="C120" s="49">
        <f>SUM(D120:I120)</f>
        <v>0</v>
      </c>
      <c r="D120" s="57">
        <v>0</v>
      </c>
      <c r="E120" s="57">
        <v>0</v>
      </c>
      <c r="F120" s="57">
        <v>0</v>
      </c>
      <c r="G120" s="57">
        <v>0</v>
      </c>
      <c r="H120" s="57">
        <v>0</v>
      </c>
      <c r="I120" s="57">
        <v>0</v>
      </c>
      <c r="J120" s="49"/>
      <c r="K120" s="3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x14ac:dyDescent="0.25">
      <c r="A121" s="41">
        <f t="shared" si="46"/>
        <v>113</v>
      </c>
      <c r="B121" s="50" t="s">
        <v>12</v>
      </c>
      <c r="C121" s="49">
        <f>SUM(D121:I121)</f>
        <v>51344.639999999999</v>
      </c>
      <c r="D121" s="57">
        <v>0</v>
      </c>
      <c r="E121" s="57">
        <v>0</v>
      </c>
      <c r="F121" s="59">
        <v>0</v>
      </c>
      <c r="G121" s="59">
        <v>16448.18</v>
      </c>
      <c r="H121" s="59">
        <v>17106.11</v>
      </c>
      <c r="I121" s="59">
        <v>17790.349999999999</v>
      </c>
      <c r="J121" s="49"/>
      <c r="K121" s="30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s="9" customFormat="1" ht="56.25" x14ac:dyDescent="0.25">
      <c r="A122" s="41">
        <f t="shared" si="46"/>
        <v>114</v>
      </c>
      <c r="B122" s="61" t="s">
        <v>68</v>
      </c>
      <c r="C122" s="45">
        <f t="shared" ref="C122:I122" si="67">SUM(C123:C125)</f>
        <v>97394.702000000005</v>
      </c>
      <c r="D122" s="45">
        <f t="shared" ref="D122" si="68">SUM(D123:D125)</f>
        <v>17631.43</v>
      </c>
      <c r="E122" s="45">
        <f>SUM(E123:E125)</f>
        <v>17631.432000000001</v>
      </c>
      <c r="F122" s="45">
        <f t="shared" si="67"/>
        <v>14631.43</v>
      </c>
      <c r="G122" s="45">
        <f t="shared" si="67"/>
        <v>15216.69</v>
      </c>
      <c r="H122" s="45">
        <f t="shared" si="67"/>
        <v>15825.35</v>
      </c>
      <c r="I122" s="45">
        <f t="shared" si="67"/>
        <v>16458.37</v>
      </c>
      <c r="J122" s="45" t="s">
        <v>132</v>
      </c>
      <c r="K122" s="72"/>
    </row>
    <row r="123" spans="1:1024" x14ac:dyDescent="0.25">
      <c r="A123" s="41">
        <f t="shared" si="46"/>
        <v>115</v>
      </c>
      <c r="B123" s="58" t="s">
        <v>10</v>
      </c>
      <c r="C123" s="49">
        <f>SUM(D123:I123)</f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49"/>
      <c r="K123" s="30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x14ac:dyDescent="0.25">
      <c r="A124" s="41">
        <f t="shared" si="46"/>
        <v>116</v>
      </c>
      <c r="B124" s="58" t="s">
        <v>11</v>
      </c>
      <c r="C124" s="49">
        <f>SUM(D124:I124)</f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49"/>
      <c r="K124" s="30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x14ac:dyDescent="0.25">
      <c r="A125" s="41">
        <f t="shared" si="46"/>
        <v>117</v>
      </c>
      <c r="B125" s="58" t="s">
        <v>12</v>
      </c>
      <c r="C125" s="49">
        <f>SUM(D125:I125)</f>
        <v>97394.702000000005</v>
      </c>
      <c r="D125" s="57">
        <v>17631.43</v>
      </c>
      <c r="E125" s="57">
        <v>17631.432000000001</v>
      </c>
      <c r="F125" s="59">
        <v>14631.43</v>
      </c>
      <c r="G125" s="59">
        <v>15216.69</v>
      </c>
      <c r="H125" s="59">
        <v>15825.35</v>
      </c>
      <c r="I125" s="59">
        <v>16458.37</v>
      </c>
      <c r="J125" s="49"/>
      <c r="K125" s="30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7" customFormat="1" ht="56.25" x14ac:dyDescent="0.25">
      <c r="A126" s="41">
        <f t="shared" si="46"/>
        <v>118</v>
      </c>
      <c r="B126" s="56" t="s">
        <v>69</v>
      </c>
      <c r="C126" s="45">
        <f t="shared" ref="C126:I126" si="69">SUM(C127:C129)</f>
        <v>101527.99</v>
      </c>
      <c r="D126" s="45">
        <f>SUM(D127:D129)</f>
        <v>24623.4</v>
      </c>
      <c r="E126" s="45">
        <f t="shared" ref="E126" si="70">SUM(E127:E129)</f>
        <v>0</v>
      </c>
      <c r="F126" s="45">
        <f t="shared" si="69"/>
        <v>0</v>
      </c>
      <c r="G126" s="45">
        <f t="shared" si="69"/>
        <v>25115.870000000003</v>
      </c>
      <c r="H126" s="45">
        <f t="shared" si="69"/>
        <v>25628.03</v>
      </c>
      <c r="I126" s="45">
        <f t="shared" si="69"/>
        <v>26160.690000000002</v>
      </c>
      <c r="J126" s="45" t="s">
        <v>101</v>
      </c>
      <c r="K126" s="31"/>
    </row>
    <row r="127" spans="1:1024" x14ac:dyDescent="0.25">
      <c r="A127" s="41">
        <f t="shared" si="46"/>
        <v>119</v>
      </c>
      <c r="B127" s="58" t="s">
        <v>10</v>
      </c>
      <c r="C127" s="49">
        <f>SUM(D127:I127)</f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49"/>
      <c r="K127" s="30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x14ac:dyDescent="0.25">
      <c r="A128" s="41">
        <f t="shared" si="46"/>
        <v>120</v>
      </c>
      <c r="B128" s="58" t="s">
        <v>11</v>
      </c>
      <c r="C128" s="49">
        <f>SUM(D128:I128)</f>
        <v>49246.8</v>
      </c>
      <c r="D128" s="57">
        <v>12311.7</v>
      </c>
      <c r="E128" s="57">
        <v>0</v>
      </c>
      <c r="F128" s="57">
        <v>0</v>
      </c>
      <c r="G128" s="57">
        <v>12311.7</v>
      </c>
      <c r="H128" s="57">
        <v>12311.7</v>
      </c>
      <c r="I128" s="57">
        <v>12311.7</v>
      </c>
      <c r="J128" s="49"/>
      <c r="K128" s="30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5" x14ac:dyDescent="0.25">
      <c r="A129" s="41">
        <f t="shared" si="46"/>
        <v>121</v>
      </c>
      <c r="B129" s="58" t="s">
        <v>12</v>
      </c>
      <c r="C129" s="49">
        <f>SUM(D129:I129)</f>
        <v>52281.19</v>
      </c>
      <c r="D129" s="62">
        <v>12311.7</v>
      </c>
      <c r="E129" s="57">
        <v>0</v>
      </c>
      <c r="F129" s="59">
        <f>5000-5000</f>
        <v>0</v>
      </c>
      <c r="G129" s="57">
        <v>12804.17</v>
      </c>
      <c r="H129" s="57">
        <v>13316.33</v>
      </c>
      <c r="I129" s="57">
        <v>13848.99</v>
      </c>
      <c r="J129" s="49"/>
      <c r="K129" s="30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5" s="7" customFormat="1" ht="56.25" x14ac:dyDescent="0.25">
      <c r="A130" s="41">
        <f t="shared" si="46"/>
        <v>122</v>
      </c>
      <c r="B130" s="56" t="s">
        <v>93</v>
      </c>
      <c r="C130" s="45">
        <f t="shared" ref="C130:I130" si="71">SUM(C131:C133)</f>
        <v>10217.6</v>
      </c>
      <c r="D130" s="45">
        <f t="shared" si="71"/>
        <v>10217.6</v>
      </c>
      <c r="E130" s="45">
        <f t="shared" si="71"/>
        <v>0</v>
      </c>
      <c r="F130" s="45">
        <f t="shared" si="71"/>
        <v>0</v>
      </c>
      <c r="G130" s="45">
        <f t="shared" si="71"/>
        <v>0</v>
      </c>
      <c r="H130" s="45">
        <f t="shared" si="71"/>
        <v>0</v>
      </c>
      <c r="I130" s="45">
        <f t="shared" si="71"/>
        <v>0</v>
      </c>
      <c r="J130" s="45" t="s">
        <v>104</v>
      </c>
      <c r="K130" s="31"/>
    </row>
    <row r="131" spans="1:1025" s="4" customFormat="1" x14ac:dyDescent="0.25">
      <c r="A131" s="41">
        <f t="shared" si="46"/>
        <v>123</v>
      </c>
      <c r="B131" s="58" t="s">
        <v>10</v>
      </c>
      <c r="C131" s="49">
        <f>SUM(D131:I131)</f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49"/>
      <c r="K131" s="30"/>
      <c r="AMK131" s="1"/>
    </row>
    <row r="132" spans="1:1025" s="4" customFormat="1" x14ac:dyDescent="0.25">
      <c r="A132" s="41">
        <f t="shared" si="46"/>
        <v>124</v>
      </c>
      <c r="B132" s="58" t="s">
        <v>11</v>
      </c>
      <c r="C132" s="49">
        <f>SUM(D132:I132)</f>
        <v>5108.8</v>
      </c>
      <c r="D132" s="57">
        <v>5108.8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49"/>
      <c r="K132" s="30"/>
      <c r="AMK132" s="1"/>
    </row>
    <row r="133" spans="1:1025" s="4" customFormat="1" x14ac:dyDescent="0.25">
      <c r="A133" s="41">
        <f t="shared" si="46"/>
        <v>125</v>
      </c>
      <c r="B133" s="58" t="s">
        <v>12</v>
      </c>
      <c r="C133" s="49">
        <f>SUM(D133:I133)</f>
        <v>5108.8</v>
      </c>
      <c r="D133" s="62">
        <v>5108.8</v>
      </c>
      <c r="E133" s="57">
        <v>0</v>
      </c>
      <c r="F133" s="57">
        <v>0</v>
      </c>
      <c r="G133" s="57">
        <v>0</v>
      </c>
      <c r="H133" s="57">
        <v>0</v>
      </c>
      <c r="I133" s="57">
        <v>0</v>
      </c>
      <c r="J133" s="49"/>
      <c r="K133" s="30"/>
      <c r="AMK133" s="1"/>
    </row>
    <row r="134" spans="1:1025" s="7" customFormat="1" ht="168.75" x14ac:dyDescent="0.25">
      <c r="A134" s="41">
        <f t="shared" si="46"/>
        <v>126</v>
      </c>
      <c r="B134" s="56" t="s">
        <v>94</v>
      </c>
      <c r="C134" s="45">
        <f t="shared" ref="C134:I134" si="72">SUM(C135:C137)</f>
        <v>26020.7</v>
      </c>
      <c r="D134" s="45">
        <f t="shared" ref="D134:E134" si="73">SUM(D135:D137)</f>
        <v>4087.2</v>
      </c>
      <c r="E134" s="45">
        <f t="shared" si="73"/>
        <v>4250.7</v>
      </c>
      <c r="F134" s="45">
        <f t="shared" si="72"/>
        <v>4420.7</v>
      </c>
      <c r="G134" s="45">
        <f t="shared" si="72"/>
        <v>4420.7</v>
      </c>
      <c r="H134" s="45">
        <f t="shared" si="72"/>
        <v>4420.7</v>
      </c>
      <c r="I134" s="45">
        <f t="shared" si="72"/>
        <v>4420.7</v>
      </c>
      <c r="J134" s="45" t="s">
        <v>113</v>
      </c>
      <c r="K134" s="31"/>
    </row>
    <row r="135" spans="1:1025" x14ac:dyDescent="0.25">
      <c r="A135" s="41">
        <f t="shared" si="46"/>
        <v>127</v>
      </c>
      <c r="B135" s="58" t="s">
        <v>10</v>
      </c>
      <c r="C135" s="49">
        <f>SUM(D135:I135)</f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49"/>
      <c r="K135" s="30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5" x14ac:dyDescent="0.25">
      <c r="A136" s="41">
        <f t="shared" si="46"/>
        <v>128</v>
      </c>
      <c r="B136" s="58" t="s">
        <v>11</v>
      </c>
      <c r="C136" s="49">
        <f>SUM(D136:I136)</f>
        <v>26020.7</v>
      </c>
      <c r="D136" s="57">
        <v>4087.2</v>
      </c>
      <c r="E136" s="57">
        <v>4250.7</v>
      </c>
      <c r="F136" s="57">
        <v>4420.7</v>
      </c>
      <c r="G136" s="57">
        <f t="shared" ref="G136:I136" si="74">F136</f>
        <v>4420.7</v>
      </c>
      <c r="H136" s="57">
        <f t="shared" si="74"/>
        <v>4420.7</v>
      </c>
      <c r="I136" s="57">
        <f t="shared" si="74"/>
        <v>4420.7</v>
      </c>
      <c r="J136" s="49"/>
      <c r="K136" s="30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5" x14ac:dyDescent="0.25">
      <c r="A137" s="41">
        <f t="shared" si="46"/>
        <v>129</v>
      </c>
      <c r="B137" s="58" t="s">
        <v>12</v>
      </c>
      <c r="C137" s="49">
        <f>SUM(D137:I137)</f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49"/>
      <c r="K137" s="30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5" s="7" customFormat="1" ht="56.25" x14ac:dyDescent="0.25">
      <c r="A138" s="41">
        <f t="shared" si="46"/>
        <v>130</v>
      </c>
      <c r="B138" s="56" t="s">
        <v>95</v>
      </c>
      <c r="C138" s="45">
        <f t="shared" ref="C138:I138" si="75">SUM(C139:C141)</f>
        <v>2185.12</v>
      </c>
      <c r="D138" s="45">
        <f t="shared" ref="D138:E138" si="76">SUM(D139:D141)</f>
        <v>0</v>
      </c>
      <c r="E138" s="45">
        <f t="shared" si="76"/>
        <v>0</v>
      </c>
      <c r="F138" s="45">
        <f t="shared" si="75"/>
        <v>0</v>
      </c>
      <c r="G138" s="45">
        <f t="shared" si="75"/>
        <v>700</v>
      </c>
      <c r="H138" s="45">
        <f t="shared" si="75"/>
        <v>728</v>
      </c>
      <c r="I138" s="45">
        <f t="shared" si="75"/>
        <v>757.12</v>
      </c>
      <c r="J138" s="45" t="s">
        <v>98</v>
      </c>
      <c r="K138" s="31"/>
    </row>
    <row r="139" spans="1:1025" x14ac:dyDescent="0.25">
      <c r="A139" s="41">
        <f t="shared" si="46"/>
        <v>131</v>
      </c>
      <c r="B139" s="50" t="s">
        <v>10</v>
      </c>
      <c r="C139" s="49">
        <f>SUM(D139:I139)</f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49"/>
      <c r="K139" s="30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5" x14ac:dyDescent="0.25">
      <c r="A140" s="41">
        <f t="shared" si="46"/>
        <v>132</v>
      </c>
      <c r="B140" s="50" t="s">
        <v>11</v>
      </c>
      <c r="C140" s="49">
        <f>SUM(D140:I140)</f>
        <v>0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49"/>
      <c r="K140" s="3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5" x14ac:dyDescent="0.25">
      <c r="A141" s="41">
        <f t="shared" si="46"/>
        <v>133</v>
      </c>
      <c r="B141" s="50" t="s">
        <v>12</v>
      </c>
      <c r="C141" s="49">
        <f>SUM(D141:I141)</f>
        <v>2185.12</v>
      </c>
      <c r="D141" s="57">
        <v>0</v>
      </c>
      <c r="E141" s="57">
        <v>0</v>
      </c>
      <c r="F141" s="57">
        <v>0</v>
      </c>
      <c r="G141" s="57">
        <v>700</v>
      </c>
      <c r="H141" s="57">
        <f>G141*1.04</f>
        <v>728</v>
      </c>
      <c r="I141" s="57">
        <f>H141*1.04</f>
        <v>757.12</v>
      </c>
      <c r="J141" s="49"/>
      <c r="K141" s="30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5" s="7" customFormat="1" ht="75" x14ac:dyDescent="0.25">
      <c r="A142" s="41">
        <f t="shared" si="46"/>
        <v>134</v>
      </c>
      <c r="B142" s="56" t="s">
        <v>70</v>
      </c>
      <c r="C142" s="45">
        <f t="shared" ref="C142:I142" si="77">SUM(C143:C145)</f>
        <v>3384</v>
      </c>
      <c r="D142" s="45">
        <f t="shared" ref="D142:E142" si="78">SUM(D143:D145)</f>
        <v>0</v>
      </c>
      <c r="E142" s="45">
        <f t="shared" si="78"/>
        <v>0</v>
      </c>
      <c r="F142" s="45">
        <f t="shared" si="77"/>
        <v>0</v>
      </c>
      <c r="G142" s="45">
        <f t="shared" si="77"/>
        <v>3384</v>
      </c>
      <c r="H142" s="45">
        <f t="shared" si="77"/>
        <v>0</v>
      </c>
      <c r="I142" s="45">
        <f t="shared" si="77"/>
        <v>0</v>
      </c>
      <c r="J142" s="45" t="s">
        <v>109</v>
      </c>
      <c r="K142" s="31"/>
    </row>
    <row r="143" spans="1:1025" x14ac:dyDescent="0.25">
      <c r="A143" s="41">
        <f t="shared" si="46"/>
        <v>135</v>
      </c>
      <c r="B143" s="58" t="s">
        <v>10</v>
      </c>
      <c r="C143" s="49">
        <f>SUM(D143:I143)</f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49"/>
      <c r="K143" s="30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5" x14ac:dyDescent="0.25">
      <c r="A144" s="41">
        <f t="shared" si="46"/>
        <v>136</v>
      </c>
      <c r="B144" s="58" t="s">
        <v>11</v>
      </c>
      <c r="C144" s="49">
        <f>SUM(D144:I144)</f>
        <v>1692</v>
      </c>
      <c r="D144" s="57">
        <v>0</v>
      </c>
      <c r="E144" s="57">
        <v>0</v>
      </c>
      <c r="F144" s="57">
        <v>0</v>
      </c>
      <c r="G144" s="57">
        <v>1692</v>
      </c>
      <c r="H144" s="57">
        <v>0</v>
      </c>
      <c r="I144" s="57">
        <v>0</v>
      </c>
      <c r="J144" s="49"/>
      <c r="K144" s="30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5" x14ac:dyDescent="0.25">
      <c r="A145" s="41">
        <f t="shared" ref="A145:A219" si="79">A144+1</f>
        <v>137</v>
      </c>
      <c r="B145" s="58" t="s">
        <v>12</v>
      </c>
      <c r="C145" s="49">
        <f>SUM(D145:I145)</f>
        <v>1692</v>
      </c>
      <c r="D145" s="57">
        <v>0</v>
      </c>
      <c r="E145" s="57">
        <v>0</v>
      </c>
      <c r="F145" s="57">
        <v>0</v>
      </c>
      <c r="G145" s="57">
        <v>1692</v>
      </c>
      <c r="H145" s="57">
        <v>0</v>
      </c>
      <c r="I145" s="57">
        <v>0</v>
      </c>
      <c r="J145" s="49"/>
      <c r="K145" s="30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5" s="7" customFormat="1" ht="75" x14ac:dyDescent="0.25">
      <c r="A146" s="41">
        <f t="shared" si="79"/>
        <v>138</v>
      </c>
      <c r="B146" s="61" t="s">
        <v>71</v>
      </c>
      <c r="C146" s="45">
        <f t="shared" ref="C146:I146" si="80">SUM(C147:C149)</f>
        <v>29628.199999999997</v>
      </c>
      <c r="D146" s="45">
        <f t="shared" ref="D146:E146" si="81">SUM(D147:D149)</f>
        <v>4147</v>
      </c>
      <c r="E146" s="45">
        <f t="shared" si="81"/>
        <v>4710.8999999999996</v>
      </c>
      <c r="F146" s="45">
        <f t="shared" si="80"/>
        <v>4891.2</v>
      </c>
      <c r="G146" s="45">
        <f t="shared" si="80"/>
        <v>5086.8500000000004</v>
      </c>
      <c r="H146" s="45">
        <f t="shared" si="80"/>
        <v>5290.32</v>
      </c>
      <c r="I146" s="45">
        <f t="shared" si="80"/>
        <v>5501.93</v>
      </c>
      <c r="J146" s="45" t="s">
        <v>100</v>
      </c>
      <c r="K146" s="31"/>
    </row>
    <row r="147" spans="1:1025" x14ac:dyDescent="0.25">
      <c r="A147" s="41">
        <f t="shared" si="79"/>
        <v>139</v>
      </c>
      <c r="B147" s="58" t="s">
        <v>10</v>
      </c>
      <c r="C147" s="49">
        <f>SUM(D147:I147)</f>
        <v>0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49"/>
      <c r="K147" s="30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5" x14ac:dyDescent="0.25">
      <c r="A148" s="41">
        <f t="shared" si="79"/>
        <v>140</v>
      </c>
      <c r="B148" s="58" t="s">
        <v>11</v>
      </c>
      <c r="C148" s="49">
        <f>SUM(D148:I148)</f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49"/>
      <c r="K148" s="30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5" x14ac:dyDescent="0.25">
      <c r="A149" s="41">
        <f t="shared" si="79"/>
        <v>141</v>
      </c>
      <c r="B149" s="58" t="s">
        <v>12</v>
      </c>
      <c r="C149" s="49">
        <f>SUM(D149:I149)</f>
        <v>29628.199999999997</v>
      </c>
      <c r="D149" s="57">
        <v>4147</v>
      </c>
      <c r="E149" s="57">
        <v>4710.8999999999996</v>
      </c>
      <c r="F149" s="59">
        <v>4891.2</v>
      </c>
      <c r="G149" s="59">
        <v>5086.8500000000004</v>
      </c>
      <c r="H149" s="59">
        <v>5290.32</v>
      </c>
      <c r="I149" s="59">
        <v>5501.93</v>
      </c>
      <c r="J149" s="49"/>
      <c r="K149" s="30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5" s="7" customFormat="1" ht="75" x14ac:dyDescent="0.25">
      <c r="A150" s="41">
        <f t="shared" si="79"/>
        <v>142</v>
      </c>
      <c r="B150" s="61" t="s">
        <v>72</v>
      </c>
      <c r="C150" s="45">
        <f t="shared" ref="C150:I150" si="82">SUM(C151:C153)</f>
        <v>208425</v>
      </c>
      <c r="D150" s="45">
        <f t="shared" ref="D150:E150" si="83">SUM(D151:D153)</f>
        <v>41685</v>
      </c>
      <c r="E150" s="45">
        <f t="shared" si="83"/>
        <v>41685</v>
      </c>
      <c r="F150" s="45">
        <f t="shared" si="82"/>
        <v>0</v>
      </c>
      <c r="G150" s="45">
        <f t="shared" si="82"/>
        <v>41685</v>
      </c>
      <c r="H150" s="45">
        <f t="shared" si="82"/>
        <v>41685</v>
      </c>
      <c r="I150" s="45">
        <f t="shared" si="82"/>
        <v>41685</v>
      </c>
      <c r="J150" s="45" t="s">
        <v>102</v>
      </c>
      <c r="K150" s="31"/>
    </row>
    <row r="151" spans="1:1025" x14ac:dyDescent="0.25">
      <c r="A151" s="41">
        <f t="shared" si="79"/>
        <v>143</v>
      </c>
      <c r="B151" s="58" t="s">
        <v>10</v>
      </c>
      <c r="C151" s="49">
        <f>SUM(D151:I151)</f>
        <v>208425</v>
      </c>
      <c r="D151" s="62">
        <f>40427.1+1257.9</f>
        <v>41685</v>
      </c>
      <c r="E151" s="62">
        <v>41685</v>
      </c>
      <c r="F151" s="62">
        <v>0</v>
      </c>
      <c r="G151" s="62">
        <v>41685</v>
      </c>
      <c r="H151" s="62">
        <v>41685</v>
      </c>
      <c r="I151" s="62">
        <v>41685</v>
      </c>
      <c r="J151" s="49"/>
      <c r="K151" s="30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5" x14ac:dyDescent="0.25">
      <c r="A152" s="41">
        <f t="shared" si="79"/>
        <v>144</v>
      </c>
      <c r="B152" s="58" t="s">
        <v>11</v>
      </c>
      <c r="C152" s="49">
        <f>SUM(D152:I152)</f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49"/>
      <c r="K152" s="30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5" x14ac:dyDescent="0.25">
      <c r="A153" s="41">
        <f t="shared" si="79"/>
        <v>145</v>
      </c>
      <c r="B153" s="58" t="s">
        <v>12</v>
      </c>
      <c r="C153" s="49">
        <f>SUM(D153:I153)</f>
        <v>0</v>
      </c>
      <c r="D153" s="57">
        <v>0</v>
      </c>
      <c r="E153" s="57">
        <v>0</v>
      </c>
      <c r="F153" s="57">
        <v>0</v>
      </c>
      <c r="G153" s="57">
        <v>0</v>
      </c>
      <c r="H153" s="57">
        <v>0</v>
      </c>
      <c r="I153" s="57">
        <v>0</v>
      </c>
      <c r="J153" s="49"/>
      <c r="K153" s="30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5" s="7" customFormat="1" ht="93.75" x14ac:dyDescent="0.25">
      <c r="A154" s="41">
        <f t="shared" si="79"/>
        <v>146</v>
      </c>
      <c r="B154" s="74" t="s">
        <v>96</v>
      </c>
      <c r="C154" s="45">
        <f t="shared" ref="C154:I154" si="84">SUM(C155:C157)</f>
        <v>287389</v>
      </c>
      <c r="D154" s="45">
        <f t="shared" ref="D154:E154" si="85">SUM(D155:D157)</f>
        <v>59434.8</v>
      </c>
      <c r="E154" s="45">
        <f t="shared" si="85"/>
        <v>61139.199999999997</v>
      </c>
      <c r="F154" s="45">
        <f t="shared" si="84"/>
        <v>0</v>
      </c>
      <c r="G154" s="45">
        <f t="shared" si="84"/>
        <v>55605</v>
      </c>
      <c r="H154" s="45">
        <f t="shared" si="84"/>
        <v>55605</v>
      </c>
      <c r="I154" s="45">
        <f t="shared" si="84"/>
        <v>55605</v>
      </c>
      <c r="J154" s="45" t="s">
        <v>124</v>
      </c>
      <c r="K154" s="31"/>
    </row>
    <row r="155" spans="1:1025" x14ac:dyDescent="0.25">
      <c r="A155" s="41">
        <f t="shared" si="79"/>
        <v>147</v>
      </c>
      <c r="B155" s="58" t="s">
        <v>10</v>
      </c>
      <c r="C155" s="49">
        <f>SUM(D155:I155)</f>
        <v>287389</v>
      </c>
      <c r="D155" s="62">
        <f>60222-787.2</f>
        <v>59434.8</v>
      </c>
      <c r="E155" s="62">
        <v>61139.199999999997</v>
      </c>
      <c r="F155" s="62">
        <v>0</v>
      </c>
      <c r="G155" s="62">
        <v>55605</v>
      </c>
      <c r="H155" s="62">
        <v>55605</v>
      </c>
      <c r="I155" s="62">
        <v>55605</v>
      </c>
      <c r="J155" s="49"/>
      <c r="K155" s="30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5" x14ac:dyDescent="0.25">
      <c r="A156" s="41">
        <f t="shared" si="79"/>
        <v>148</v>
      </c>
      <c r="B156" s="58" t="s">
        <v>11</v>
      </c>
      <c r="C156" s="49">
        <f>SUM(D156:I156)</f>
        <v>0</v>
      </c>
      <c r="D156" s="57">
        <v>0</v>
      </c>
      <c r="E156" s="57">
        <v>0</v>
      </c>
      <c r="F156" s="57">
        <v>0</v>
      </c>
      <c r="G156" s="57">
        <v>0</v>
      </c>
      <c r="H156" s="57">
        <v>0</v>
      </c>
      <c r="I156" s="57">
        <v>0</v>
      </c>
      <c r="J156" s="49"/>
      <c r="K156" s="30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5" x14ac:dyDescent="0.25">
      <c r="A157" s="41">
        <f t="shared" si="79"/>
        <v>149</v>
      </c>
      <c r="B157" s="58" t="s">
        <v>12</v>
      </c>
      <c r="C157" s="49">
        <f>SUM(D157:I157)</f>
        <v>0</v>
      </c>
      <c r="D157" s="57">
        <v>0</v>
      </c>
      <c r="E157" s="57">
        <v>0</v>
      </c>
      <c r="F157" s="57">
        <v>0</v>
      </c>
      <c r="G157" s="57">
        <v>0</v>
      </c>
      <c r="H157" s="57">
        <v>0</v>
      </c>
      <c r="I157" s="57">
        <v>0</v>
      </c>
      <c r="J157" s="49"/>
      <c r="K157" s="30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5" s="7" customFormat="1" ht="75" x14ac:dyDescent="0.25">
      <c r="A158" s="41">
        <f t="shared" si="79"/>
        <v>150</v>
      </c>
      <c r="B158" s="61" t="s">
        <v>73</v>
      </c>
      <c r="C158" s="45">
        <f t="shared" ref="C158:I158" si="86">SUM(C159:C161)</f>
        <v>3932.8</v>
      </c>
      <c r="D158" s="45">
        <f t="shared" si="86"/>
        <v>3274.8</v>
      </c>
      <c r="E158" s="45">
        <f t="shared" si="86"/>
        <v>329</v>
      </c>
      <c r="F158" s="45">
        <f t="shared" si="86"/>
        <v>329</v>
      </c>
      <c r="G158" s="45">
        <f t="shared" si="86"/>
        <v>0</v>
      </c>
      <c r="H158" s="45">
        <f t="shared" si="86"/>
        <v>0</v>
      </c>
      <c r="I158" s="45">
        <f t="shared" si="86"/>
        <v>0</v>
      </c>
      <c r="J158" s="45" t="s">
        <v>124</v>
      </c>
      <c r="K158" s="31"/>
    </row>
    <row r="159" spans="1:1025" s="4" customFormat="1" x14ac:dyDescent="0.25">
      <c r="A159" s="41">
        <f t="shared" si="79"/>
        <v>151</v>
      </c>
      <c r="B159" s="58" t="s">
        <v>10</v>
      </c>
      <c r="C159" s="49">
        <f>SUM(D159:I159)</f>
        <v>0</v>
      </c>
      <c r="D159" s="57">
        <v>0</v>
      </c>
      <c r="E159" s="57">
        <v>0</v>
      </c>
      <c r="F159" s="59">
        <v>0</v>
      </c>
      <c r="G159" s="59">
        <v>0</v>
      </c>
      <c r="H159" s="59">
        <v>0</v>
      </c>
      <c r="I159" s="57">
        <v>0</v>
      </c>
      <c r="J159" s="49"/>
      <c r="K159" s="30"/>
      <c r="AMK159" s="1"/>
    </row>
    <row r="160" spans="1:1025" s="4" customFormat="1" x14ac:dyDescent="0.25">
      <c r="A160" s="41">
        <f t="shared" si="79"/>
        <v>152</v>
      </c>
      <c r="B160" s="58" t="s">
        <v>11</v>
      </c>
      <c r="C160" s="49">
        <f>SUM(D160:I160)</f>
        <v>1472.9</v>
      </c>
      <c r="D160" s="57">
        <v>1472.9</v>
      </c>
      <c r="E160" s="57">
        <v>0</v>
      </c>
      <c r="F160" s="59">
        <v>0</v>
      </c>
      <c r="G160" s="59">
        <v>0</v>
      </c>
      <c r="H160" s="57">
        <v>0</v>
      </c>
      <c r="I160" s="57">
        <v>0</v>
      </c>
      <c r="J160" s="49"/>
      <c r="K160" s="30"/>
      <c r="AMK160" s="1"/>
    </row>
    <row r="161" spans="1:1025" s="4" customFormat="1" x14ac:dyDescent="0.25">
      <c r="A161" s="41">
        <f t="shared" si="79"/>
        <v>153</v>
      </c>
      <c r="B161" s="58" t="s">
        <v>12</v>
      </c>
      <c r="C161" s="49">
        <f>SUM(D161:I161)</f>
        <v>2459.9</v>
      </c>
      <c r="D161" s="57">
        <v>1801.9</v>
      </c>
      <c r="E161" s="57">
        <v>329</v>
      </c>
      <c r="F161" s="59">
        <v>329</v>
      </c>
      <c r="G161" s="59">
        <v>0</v>
      </c>
      <c r="H161" s="57">
        <v>0</v>
      </c>
      <c r="I161" s="57">
        <v>0</v>
      </c>
      <c r="J161" s="49"/>
      <c r="K161" s="30"/>
      <c r="AMK161" s="1"/>
    </row>
    <row r="162" spans="1:1025" s="8" customFormat="1" ht="138.75" customHeight="1" x14ac:dyDescent="0.25">
      <c r="A162" s="73">
        <f t="shared" si="79"/>
        <v>154</v>
      </c>
      <c r="B162" s="74" t="s">
        <v>136</v>
      </c>
      <c r="C162" s="45">
        <f>SUM(C163:C165)</f>
        <v>16602.599999999999</v>
      </c>
      <c r="D162" s="45">
        <f>SUM(D163:D165)</f>
        <v>0</v>
      </c>
      <c r="E162" s="45">
        <f t="shared" ref="E162:I162" si="87">SUM(E163:E165)</f>
        <v>0</v>
      </c>
      <c r="F162" s="45">
        <f t="shared" si="87"/>
        <v>0</v>
      </c>
      <c r="G162" s="45">
        <f>SUM(G163:G165)</f>
        <v>5534.2</v>
      </c>
      <c r="H162" s="45">
        <f t="shared" si="87"/>
        <v>5534.2</v>
      </c>
      <c r="I162" s="45">
        <f t="shared" si="87"/>
        <v>5534.2</v>
      </c>
      <c r="J162" s="75" t="s">
        <v>135</v>
      </c>
      <c r="K162" s="66"/>
    </row>
    <row r="163" spans="1:1025" s="54" customFormat="1" x14ac:dyDescent="0.25">
      <c r="A163" s="73">
        <f t="shared" si="79"/>
        <v>155</v>
      </c>
      <c r="B163" s="58" t="s">
        <v>10</v>
      </c>
      <c r="C163" s="49">
        <f>SUM(D163:I163)</f>
        <v>16602.599999999999</v>
      </c>
      <c r="D163" s="57">
        <v>0</v>
      </c>
      <c r="E163" s="57">
        <v>0</v>
      </c>
      <c r="F163" s="59">
        <v>0</v>
      </c>
      <c r="G163" s="59">
        <v>5534.2</v>
      </c>
      <c r="H163" s="59">
        <v>5534.2</v>
      </c>
      <c r="I163" s="57">
        <v>5534.2</v>
      </c>
      <c r="J163" s="49"/>
      <c r="K163" s="60"/>
      <c r="AMK163" s="3"/>
    </row>
    <row r="164" spans="1:1025" s="54" customFormat="1" x14ac:dyDescent="0.25">
      <c r="A164" s="73">
        <f t="shared" si="79"/>
        <v>156</v>
      </c>
      <c r="B164" s="58" t="s">
        <v>11</v>
      </c>
      <c r="C164" s="49">
        <f>SUM(D164:I164)</f>
        <v>0</v>
      </c>
      <c r="D164" s="57">
        <v>0</v>
      </c>
      <c r="E164" s="57">
        <v>0</v>
      </c>
      <c r="F164" s="59">
        <v>0</v>
      </c>
      <c r="G164" s="59">
        <v>0</v>
      </c>
      <c r="H164" s="57">
        <v>0</v>
      </c>
      <c r="I164" s="57">
        <v>0</v>
      </c>
      <c r="J164" s="49"/>
      <c r="K164" s="60"/>
      <c r="AMK164" s="3"/>
    </row>
    <row r="165" spans="1:1025" s="54" customFormat="1" x14ac:dyDescent="0.25">
      <c r="A165" s="73">
        <f t="shared" si="79"/>
        <v>157</v>
      </c>
      <c r="B165" s="58" t="s">
        <v>12</v>
      </c>
      <c r="C165" s="49">
        <f>SUM(D165:I165)</f>
        <v>0</v>
      </c>
      <c r="D165" s="57">
        <v>0</v>
      </c>
      <c r="E165" s="57">
        <v>0</v>
      </c>
      <c r="F165" s="59">
        <v>0</v>
      </c>
      <c r="G165" s="59">
        <v>0</v>
      </c>
      <c r="H165" s="57">
        <v>0</v>
      </c>
      <c r="I165" s="57">
        <v>0</v>
      </c>
      <c r="J165" s="49"/>
      <c r="K165" s="60"/>
      <c r="AMK165" s="3"/>
    </row>
    <row r="166" spans="1:1025" ht="17.850000000000001" customHeight="1" x14ac:dyDescent="0.25">
      <c r="A166" s="73">
        <f t="shared" si="79"/>
        <v>158</v>
      </c>
      <c r="B166" s="88" t="s">
        <v>21</v>
      </c>
      <c r="C166" s="88"/>
      <c r="D166" s="88"/>
      <c r="E166" s="88"/>
      <c r="F166" s="88"/>
      <c r="G166" s="88"/>
      <c r="H166" s="88"/>
      <c r="I166" s="88"/>
      <c r="J166" s="88"/>
      <c r="K166" s="30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5" x14ac:dyDescent="0.25">
      <c r="A167" s="73">
        <f t="shared" si="79"/>
        <v>159</v>
      </c>
      <c r="B167" s="63" t="s">
        <v>22</v>
      </c>
      <c r="C167" s="53">
        <f>SUM(D167:I167)</f>
        <v>987</v>
      </c>
      <c r="D167" s="53">
        <f>SUM(D168:D171)</f>
        <v>0</v>
      </c>
      <c r="E167" s="53">
        <f t="shared" ref="E167:H167" si="88">SUM(E168:E171)</f>
        <v>0</v>
      </c>
      <c r="F167" s="53">
        <f t="shared" si="88"/>
        <v>0</v>
      </c>
      <c r="G167" s="53">
        <f t="shared" si="88"/>
        <v>329</v>
      </c>
      <c r="H167" s="53">
        <f t="shared" si="88"/>
        <v>329</v>
      </c>
      <c r="I167" s="53">
        <f>SUM(I168:I171)</f>
        <v>329</v>
      </c>
      <c r="J167" s="53"/>
      <c r="K167" s="83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5" x14ac:dyDescent="0.25">
      <c r="A168" s="73">
        <f t="shared" si="79"/>
        <v>160</v>
      </c>
      <c r="B168" s="63" t="s">
        <v>10</v>
      </c>
      <c r="C168" s="53">
        <f t="shared" ref="C168:C169" si="89">SUM(D168:I168)</f>
        <v>0</v>
      </c>
      <c r="D168" s="53">
        <f t="shared" ref="D168" si="90">D178</f>
        <v>0</v>
      </c>
      <c r="E168" s="53">
        <f>E178</f>
        <v>0</v>
      </c>
      <c r="F168" s="53">
        <f t="shared" ref="F168:I168" si="91">F178</f>
        <v>0</v>
      </c>
      <c r="G168" s="53">
        <f t="shared" si="91"/>
        <v>0</v>
      </c>
      <c r="H168" s="53">
        <f t="shared" si="91"/>
        <v>0</v>
      </c>
      <c r="I168" s="53">
        <f t="shared" si="91"/>
        <v>0</v>
      </c>
      <c r="J168" s="53"/>
      <c r="K168" s="30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5" x14ac:dyDescent="0.25">
      <c r="A169" s="73">
        <f t="shared" si="79"/>
        <v>161</v>
      </c>
      <c r="B169" s="63" t="s">
        <v>11</v>
      </c>
      <c r="C169" s="53">
        <f t="shared" si="89"/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/>
      <c r="K169" s="30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5" x14ac:dyDescent="0.25">
      <c r="A170" s="73">
        <f t="shared" si="79"/>
        <v>162</v>
      </c>
      <c r="B170" s="63" t="s">
        <v>12</v>
      </c>
      <c r="C170" s="53">
        <f>SUM(D170:I170)</f>
        <v>987</v>
      </c>
      <c r="D170" s="53">
        <f t="shared" ref="D170:I170" si="92">D180</f>
        <v>0</v>
      </c>
      <c r="E170" s="53">
        <f t="shared" si="92"/>
        <v>0</v>
      </c>
      <c r="F170" s="53">
        <f t="shared" si="92"/>
        <v>0</v>
      </c>
      <c r="G170" s="53">
        <f t="shared" si="92"/>
        <v>329</v>
      </c>
      <c r="H170" s="53">
        <f t="shared" si="92"/>
        <v>329</v>
      </c>
      <c r="I170" s="53">
        <f t="shared" si="92"/>
        <v>329</v>
      </c>
      <c r="J170" s="53"/>
      <c r="K170" s="3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5" s="4" customFormat="1" x14ac:dyDescent="0.25">
      <c r="A171" s="73">
        <f t="shared" si="79"/>
        <v>163</v>
      </c>
      <c r="B171" s="52" t="s">
        <v>57</v>
      </c>
      <c r="C171" s="53">
        <f>SUM(D171:I171)</f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/>
      <c r="K171" s="30"/>
      <c r="AMK171" s="1"/>
    </row>
    <row r="172" spans="1:1025" s="3" customFormat="1" x14ac:dyDescent="0.3">
      <c r="A172" s="73">
        <f t="shared" si="79"/>
        <v>164</v>
      </c>
      <c r="B172" s="87" t="s">
        <v>17</v>
      </c>
      <c r="C172" s="87"/>
      <c r="D172" s="87"/>
      <c r="E172" s="87"/>
      <c r="F172" s="87"/>
      <c r="G172" s="87"/>
      <c r="H172" s="87"/>
      <c r="I172" s="87"/>
      <c r="J172" s="87"/>
      <c r="K172" s="79"/>
    </row>
    <row r="173" spans="1:1025" s="4" customFormat="1" x14ac:dyDescent="0.25">
      <c r="A173" s="73">
        <f t="shared" si="79"/>
        <v>165</v>
      </c>
      <c r="B173" s="58" t="s">
        <v>18</v>
      </c>
      <c r="C173" s="49">
        <f>SUM(C174:C176)</f>
        <v>987</v>
      </c>
      <c r="D173" s="49">
        <f t="shared" ref="D173:H173" si="93">SUM(D174:D176)</f>
        <v>0</v>
      </c>
      <c r="E173" s="49">
        <f t="shared" si="93"/>
        <v>0</v>
      </c>
      <c r="F173" s="49">
        <f t="shared" si="93"/>
        <v>0</v>
      </c>
      <c r="G173" s="49">
        <f t="shared" si="93"/>
        <v>329</v>
      </c>
      <c r="H173" s="49">
        <f t="shared" si="93"/>
        <v>329</v>
      </c>
      <c r="I173" s="49">
        <f>SUM(I174:I176)</f>
        <v>329</v>
      </c>
      <c r="J173" s="49"/>
      <c r="K173" s="30"/>
      <c r="AMK173" s="1"/>
    </row>
    <row r="174" spans="1:1025" s="4" customFormat="1" x14ac:dyDescent="0.25">
      <c r="A174" s="73">
        <f t="shared" si="79"/>
        <v>166</v>
      </c>
      <c r="B174" s="58" t="s">
        <v>10</v>
      </c>
      <c r="C174" s="49">
        <f>SUM(D174:I174)</f>
        <v>0</v>
      </c>
      <c r="D174" s="57">
        <f>D178</f>
        <v>0</v>
      </c>
      <c r="E174" s="57">
        <f t="shared" ref="E174:I174" si="94">E178</f>
        <v>0</v>
      </c>
      <c r="F174" s="57">
        <f t="shared" si="94"/>
        <v>0</v>
      </c>
      <c r="G174" s="57">
        <f t="shared" si="94"/>
        <v>0</v>
      </c>
      <c r="H174" s="57">
        <f t="shared" si="94"/>
        <v>0</v>
      </c>
      <c r="I174" s="57">
        <f t="shared" si="94"/>
        <v>0</v>
      </c>
      <c r="J174" s="49"/>
      <c r="K174" s="30"/>
      <c r="AMK174" s="1"/>
    </row>
    <row r="175" spans="1:1025" s="4" customFormat="1" x14ac:dyDescent="0.25">
      <c r="A175" s="73">
        <f t="shared" si="79"/>
        <v>167</v>
      </c>
      <c r="B175" s="58" t="s">
        <v>11</v>
      </c>
      <c r="C175" s="49">
        <f>SUM(D175:I175)</f>
        <v>0</v>
      </c>
      <c r="D175" s="57">
        <f>D179</f>
        <v>0</v>
      </c>
      <c r="E175" s="57">
        <f t="shared" ref="E175:I175" si="95">E179</f>
        <v>0</v>
      </c>
      <c r="F175" s="57">
        <f t="shared" si="95"/>
        <v>0</v>
      </c>
      <c r="G175" s="57">
        <f t="shared" si="95"/>
        <v>0</v>
      </c>
      <c r="H175" s="57">
        <f t="shared" si="95"/>
        <v>0</v>
      </c>
      <c r="I175" s="57">
        <f t="shared" si="95"/>
        <v>0</v>
      </c>
      <c r="J175" s="49"/>
      <c r="K175" s="30"/>
      <c r="M175" s="10"/>
      <c r="AMK175" s="1"/>
    </row>
    <row r="176" spans="1:1025" s="11" customFormat="1" x14ac:dyDescent="0.25">
      <c r="A176" s="73">
        <f t="shared" si="79"/>
        <v>168</v>
      </c>
      <c r="B176" s="58" t="s">
        <v>12</v>
      </c>
      <c r="C176" s="49">
        <f>SUM(D176:I176)</f>
        <v>987</v>
      </c>
      <c r="D176" s="57">
        <f>D180</f>
        <v>0</v>
      </c>
      <c r="E176" s="57">
        <f t="shared" ref="E176:I176" si="96">E180</f>
        <v>0</v>
      </c>
      <c r="F176" s="57">
        <f t="shared" si="96"/>
        <v>0</v>
      </c>
      <c r="G176" s="57">
        <f t="shared" si="96"/>
        <v>329</v>
      </c>
      <c r="H176" s="57">
        <f t="shared" si="96"/>
        <v>329</v>
      </c>
      <c r="I176" s="57">
        <f t="shared" si="96"/>
        <v>329</v>
      </c>
      <c r="J176" s="49"/>
      <c r="K176" s="84"/>
    </row>
    <row r="177" spans="1:11 1025:1025" s="8" customFormat="1" ht="56.25" x14ac:dyDescent="0.25">
      <c r="A177" s="73">
        <f t="shared" si="79"/>
        <v>169</v>
      </c>
      <c r="B177" s="56" t="s">
        <v>74</v>
      </c>
      <c r="C177" s="45">
        <f t="shared" ref="C177:I177" si="97">SUM(C178:C180)</f>
        <v>987</v>
      </c>
      <c r="D177" s="45">
        <f t="shared" ref="D177:E177" si="98">SUM(D178:D180)</f>
        <v>0</v>
      </c>
      <c r="E177" s="45">
        <f t="shared" si="98"/>
        <v>0</v>
      </c>
      <c r="F177" s="45">
        <f t="shared" si="97"/>
        <v>0</v>
      </c>
      <c r="G177" s="45">
        <f t="shared" si="97"/>
        <v>329</v>
      </c>
      <c r="H177" s="45">
        <f t="shared" si="97"/>
        <v>329</v>
      </c>
      <c r="I177" s="45">
        <f t="shared" si="97"/>
        <v>329</v>
      </c>
      <c r="J177" s="45" t="s">
        <v>106</v>
      </c>
      <c r="K177" s="66"/>
    </row>
    <row r="178" spans="1:11 1025:1025" s="3" customFormat="1" x14ac:dyDescent="0.25">
      <c r="A178" s="73">
        <f t="shared" si="79"/>
        <v>170</v>
      </c>
      <c r="B178" s="58" t="s">
        <v>10</v>
      </c>
      <c r="C178" s="49">
        <f>SUM(D178:I178)</f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49"/>
      <c r="K178" s="79"/>
    </row>
    <row r="179" spans="1:11 1025:1025" s="3" customFormat="1" x14ac:dyDescent="0.25">
      <c r="A179" s="73">
        <f t="shared" si="79"/>
        <v>171</v>
      </c>
      <c r="B179" s="58" t="s">
        <v>11</v>
      </c>
      <c r="C179" s="49">
        <f>SUM(D179:I179)</f>
        <v>0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49"/>
      <c r="K179" s="79"/>
    </row>
    <row r="180" spans="1:11 1025:1025" s="3" customFormat="1" x14ac:dyDescent="0.25">
      <c r="A180" s="73">
        <f t="shared" si="79"/>
        <v>172</v>
      </c>
      <c r="B180" s="58" t="s">
        <v>12</v>
      </c>
      <c r="C180" s="49">
        <f>SUM(D180:I180)</f>
        <v>987</v>
      </c>
      <c r="D180" s="57">
        <v>0</v>
      </c>
      <c r="E180" s="57">
        <v>0</v>
      </c>
      <c r="F180" s="59">
        <v>0</v>
      </c>
      <c r="G180" s="59">
        <v>329</v>
      </c>
      <c r="H180" s="59">
        <v>329</v>
      </c>
      <c r="I180" s="59">
        <v>329</v>
      </c>
      <c r="J180" s="49"/>
      <c r="K180" s="79"/>
    </row>
    <row r="181" spans="1:11 1025:1025" s="54" customFormat="1" ht="17.850000000000001" customHeight="1" x14ac:dyDescent="0.25">
      <c r="A181" s="73">
        <f t="shared" si="79"/>
        <v>173</v>
      </c>
      <c r="B181" s="88" t="s">
        <v>23</v>
      </c>
      <c r="C181" s="88"/>
      <c r="D181" s="88"/>
      <c r="E181" s="88"/>
      <c r="F181" s="88"/>
      <c r="G181" s="88"/>
      <c r="H181" s="88"/>
      <c r="I181" s="88"/>
      <c r="J181" s="88"/>
      <c r="K181" s="60"/>
      <c r="AMK181" s="3"/>
    </row>
    <row r="182" spans="1:11 1025:1025" s="54" customFormat="1" x14ac:dyDescent="0.25">
      <c r="A182" s="73">
        <f t="shared" si="79"/>
        <v>174</v>
      </c>
      <c r="B182" s="63" t="s">
        <v>24</v>
      </c>
      <c r="C182" s="53">
        <f>SUM(D182:I182)</f>
        <v>11597.527999999998</v>
      </c>
      <c r="D182" s="53">
        <f>SUM(D183:D186)</f>
        <v>1891.001</v>
      </c>
      <c r="E182" s="53">
        <f t="shared" ref="E182:H182" si="99">SUM(E183:E186)</f>
        <v>1795.501</v>
      </c>
      <c r="F182" s="53">
        <f t="shared" si="99"/>
        <v>1795.501</v>
      </c>
      <c r="G182" s="53">
        <f t="shared" si="99"/>
        <v>1962.8209999999999</v>
      </c>
      <c r="H182" s="53">
        <f t="shared" si="99"/>
        <v>2037.5110000000002</v>
      </c>
      <c r="I182" s="53">
        <f>SUM(I183:I186)</f>
        <v>2115.1930000000002</v>
      </c>
      <c r="J182" s="53"/>
      <c r="K182" s="60"/>
      <c r="AMK182" s="3"/>
    </row>
    <row r="183" spans="1:11 1025:1025" s="54" customFormat="1" x14ac:dyDescent="0.25">
      <c r="A183" s="73">
        <f t="shared" si="79"/>
        <v>175</v>
      </c>
      <c r="B183" s="63" t="s">
        <v>10</v>
      </c>
      <c r="C183" s="53">
        <f t="shared" ref="C183:C185" si="100">SUM(D183:I183)</f>
        <v>0</v>
      </c>
      <c r="D183" s="53">
        <f t="shared" ref="D183" si="101">D189</f>
        <v>0</v>
      </c>
      <c r="E183" s="53">
        <f>E189</f>
        <v>0</v>
      </c>
      <c r="F183" s="53">
        <f t="shared" ref="F183:I185" si="102">F189</f>
        <v>0</v>
      </c>
      <c r="G183" s="53">
        <f t="shared" si="102"/>
        <v>0</v>
      </c>
      <c r="H183" s="53">
        <f t="shared" si="102"/>
        <v>0</v>
      </c>
      <c r="I183" s="53">
        <f t="shared" si="102"/>
        <v>0</v>
      </c>
      <c r="J183" s="53"/>
      <c r="K183" s="60"/>
      <c r="AMK183" s="3"/>
    </row>
    <row r="184" spans="1:11 1025:1025" s="54" customFormat="1" x14ac:dyDescent="0.25">
      <c r="A184" s="73">
        <f t="shared" si="79"/>
        <v>176</v>
      </c>
      <c r="B184" s="63" t="s">
        <v>11</v>
      </c>
      <c r="C184" s="53">
        <f t="shared" si="100"/>
        <v>382</v>
      </c>
      <c r="D184" s="53">
        <f t="shared" ref="D184:E184" si="103">D190</f>
        <v>95.5</v>
      </c>
      <c r="E184" s="53">
        <f t="shared" si="103"/>
        <v>0</v>
      </c>
      <c r="F184" s="53">
        <f t="shared" si="102"/>
        <v>0</v>
      </c>
      <c r="G184" s="53">
        <f t="shared" si="102"/>
        <v>95.5</v>
      </c>
      <c r="H184" s="53">
        <f t="shared" si="102"/>
        <v>95.5</v>
      </c>
      <c r="I184" s="53">
        <f t="shared" si="102"/>
        <v>95.5</v>
      </c>
      <c r="J184" s="53"/>
      <c r="K184" s="78"/>
      <c r="AMK184" s="3"/>
    </row>
    <row r="185" spans="1:11 1025:1025" s="54" customFormat="1" x14ac:dyDescent="0.25">
      <c r="A185" s="73">
        <f t="shared" si="79"/>
        <v>177</v>
      </c>
      <c r="B185" s="63" t="s">
        <v>12</v>
      </c>
      <c r="C185" s="53">
        <f t="shared" si="100"/>
        <v>11215.527999999998</v>
      </c>
      <c r="D185" s="53">
        <f t="shared" ref="D185:E185" si="104">D191</f>
        <v>1795.501</v>
      </c>
      <c r="E185" s="53">
        <f t="shared" si="104"/>
        <v>1795.501</v>
      </c>
      <c r="F185" s="53">
        <f t="shared" si="102"/>
        <v>1795.501</v>
      </c>
      <c r="G185" s="53">
        <f t="shared" si="102"/>
        <v>1867.3209999999999</v>
      </c>
      <c r="H185" s="53">
        <f t="shared" si="102"/>
        <v>1942.0110000000002</v>
      </c>
      <c r="I185" s="53">
        <f t="shared" si="102"/>
        <v>2019.693</v>
      </c>
      <c r="J185" s="53"/>
      <c r="K185" s="78"/>
      <c r="AMK185" s="3"/>
    </row>
    <row r="186" spans="1:11 1025:1025" s="54" customFormat="1" x14ac:dyDescent="0.25">
      <c r="A186" s="73">
        <f t="shared" si="79"/>
        <v>178</v>
      </c>
      <c r="B186" s="52" t="s">
        <v>57</v>
      </c>
      <c r="C186" s="53">
        <f>SUM(D186:I186)</f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/>
      <c r="K186" s="78"/>
      <c r="AMK186" s="3"/>
    </row>
    <row r="187" spans="1:11 1025:1025" s="54" customFormat="1" x14ac:dyDescent="0.3">
      <c r="A187" s="73">
        <f t="shared" si="79"/>
        <v>179</v>
      </c>
      <c r="B187" s="87" t="s">
        <v>17</v>
      </c>
      <c r="C187" s="87"/>
      <c r="D187" s="87"/>
      <c r="E187" s="87"/>
      <c r="F187" s="87"/>
      <c r="G187" s="87"/>
      <c r="H187" s="87"/>
      <c r="I187" s="87"/>
      <c r="J187" s="87"/>
      <c r="K187" s="60"/>
      <c r="AMK187" s="3"/>
    </row>
    <row r="188" spans="1:11 1025:1025" s="54" customFormat="1" x14ac:dyDescent="0.25">
      <c r="A188" s="73">
        <f t="shared" si="79"/>
        <v>180</v>
      </c>
      <c r="B188" s="58" t="s">
        <v>18</v>
      </c>
      <c r="C188" s="49">
        <f t="shared" ref="C188:I188" si="105">SUM(C189:C191)</f>
        <v>11597.527999999998</v>
      </c>
      <c r="D188" s="49">
        <f t="shared" si="105"/>
        <v>1891.001</v>
      </c>
      <c r="E188" s="49">
        <f t="shared" si="105"/>
        <v>1795.501</v>
      </c>
      <c r="F188" s="49">
        <f t="shared" si="105"/>
        <v>1795.501</v>
      </c>
      <c r="G188" s="49">
        <f t="shared" si="105"/>
        <v>1962.8209999999999</v>
      </c>
      <c r="H188" s="49">
        <f t="shared" si="105"/>
        <v>2037.5110000000002</v>
      </c>
      <c r="I188" s="49">
        <f t="shared" si="105"/>
        <v>2115.1930000000002</v>
      </c>
      <c r="J188" s="49"/>
      <c r="K188" s="60"/>
      <c r="AMK188" s="3"/>
    </row>
    <row r="189" spans="1:11 1025:1025" s="54" customFormat="1" x14ac:dyDescent="0.25">
      <c r="A189" s="73">
        <f t="shared" si="79"/>
        <v>181</v>
      </c>
      <c r="B189" s="58" t="s">
        <v>10</v>
      </c>
      <c r="C189" s="49">
        <f>SUM(D189:I189)</f>
        <v>0</v>
      </c>
      <c r="D189" s="57">
        <f>D193+D197+D201</f>
        <v>0</v>
      </c>
      <c r="E189" s="57">
        <f t="shared" ref="E189:I189" si="106">E193+E197+E201</f>
        <v>0</v>
      </c>
      <c r="F189" s="57">
        <f t="shared" si="106"/>
        <v>0</v>
      </c>
      <c r="G189" s="57">
        <f t="shared" si="106"/>
        <v>0</v>
      </c>
      <c r="H189" s="57">
        <f t="shared" si="106"/>
        <v>0</v>
      </c>
      <c r="I189" s="57">
        <f t="shared" si="106"/>
        <v>0</v>
      </c>
      <c r="J189" s="49"/>
      <c r="K189" s="60"/>
      <c r="AMK189" s="3"/>
    </row>
    <row r="190" spans="1:11 1025:1025" s="54" customFormat="1" x14ac:dyDescent="0.25">
      <c r="A190" s="73">
        <f t="shared" si="79"/>
        <v>182</v>
      </c>
      <c r="B190" s="58" t="s">
        <v>11</v>
      </c>
      <c r="C190" s="49">
        <f>SUM(D190:I190)</f>
        <v>382</v>
      </c>
      <c r="D190" s="57">
        <f>D194+D198+D202</f>
        <v>95.5</v>
      </c>
      <c r="E190" s="57">
        <f t="shared" ref="E190:I190" si="107">E194+E198+E202</f>
        <v>0</v>
      </c>
      <c r="F190" s="57">
        <f t="shared" si="107"/>
        <v>0</v>
      </c>
      <c r="G190" s="57">
        <f t="shared" si="107"/>
        <v>95.5</v>
      </c>
      <c r="H190" s="57">
        <f t="shared" si="107"/>
        <v>95.5</v>
      </c>
      <c r="I190" s="57">
        <f t="shared" si="107"/>
        <v>95.5</v>
      </c>
      <c r="J190" s="49"/>
      <c r="K190" s="60"/>
      <c r="AMK190" s="3"/>
    </row>
    <row r="191" spans="1:11 1025:1025" s="3" customFormat="1" x14ac:dyDescent="0.25">
      <c r="A191" s="73">
        <f t="shared" si="79"/>
        <v>183</v>
      </c>
      <c r="B191" s="58" t="s">
        <v>12</v>
      </c>
      <c r="C191" s="49">
        <f>SUM(D191:I191)</f>
        <v>11215.527999999998</v>
      </c>
      <c r="D191" s="57">
        <f>D195+D199+D203</f>
        <v>1795.501</v>
      </c>
      <c r="E191" s="57">
        <f t="shared" ref="E191:H191" si="108">E195+E199+E203</f>
        <v>1795.501</v>
      </c>
      <c r="F191" s="57">
        <f t="shared" si="108"/>
        <v>1795.501</v>
      </c>
      <c r="G191" s="57">
        <f t="shared" si="108"/>
        <v>1867.3209999999999</v>
      </c>
      <c r="H191" s="57">
        <f t="shared" si="108"/>
        <v>1942.0110000000002</v>
      </c>
      <c r="I191" s="57">
        <f>I195+I199+I203</f>
        <v>2019.693</v>
      </c>
      <c r="J191" s="49"/>
      <c r="K191" s="79"/>
    </row>
    <row r="192" spans="1:11 1025:1025" s="8" customFormat="1" ht="56.25" x14ac:dyDescent="0.25">
      <c r="A192" s="73">
        <f t="shared" si="79"/>
        <v>184</v>
      </c>
      <c r="B192" s="56" t="s">
        <v>75</v>
      </c>
      <c r="C192" s="45">
        <f t="shared" ref="C192:I192" si="109">SUM(C193:C195)</f>
        <v>7495.76</v>
      </c>
      <c r="D192" s="45">
        <f t="shared" ref="D192:E192" si="110">SUM(D193:D195)</f>
        <v>1200</v>
      </c>
      <c r="E192" s="45">
        <f t="shared" si="110"/>
        <v>1200</v>
      </c>
      <c r="F192" s="45">
        <f>SUM(F193:F195)</f>
        <v>1200</v>
      </c>
      <c r="G192" s="45">
        <f t="shared" si="109"/>
        <v>1248</v>
      </c>
      <c r="H192" s="45">
        <f t="shared" si="109"/>
        <v>1297.92</v>
      </c>
      <c r="I192" s="45">
        <f t="shared" si="109"/>
        <v>1349.84</v>
      </c>
      <c r="J192" s="45" t="s">
        <v>115</v>
      </c>
      <c r="K192" s="66"/>
    </row>
    <row r="193" spans="1:1025" s="3" customFormat="1" x14ac:dyDescent="0.25">
      <c r="A193" s="73">
        <f t="shared" si="79"/>
        <v>185</v>
      </c>
      <c r="B193" s="58" t="s">
        <v>10</v>
      </c>
      <c r="C193" s="49">
        <f>SUM(D193:I193)</f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49"/>
      <c r="K193" s="79"/>
    </row>
    <row r="194" spans="1:1025" s="3" customFormat="1" x14ac:dyDescent="0.25">
      <c r="A194" s="73">
        <f t="shared" si="79"/>
        <v>186</v>
      </c>
      <c r="B194" s="58" t="s">
        <v>11</v>
      </c>
      <c r="C194" s="49">
        <f>SUM(D194:I194)</f>
        <v>0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49"/>
      <c r="K194" s="79"/>
    </row>
    <row r="195" spans="1:1025" x14ac:dyDescent="0.25">
      <c r="A195" s="73">
        <f t="shared" si="79"/>
        <v>187</v>
      </c>
      <c r="B195" s="58" t="s">
        <v>12</v>
      </c>
      <c r="C195" s="49">
        <f>SUM(D195:I195)</f>
        <v>7495.76</v>
      </c>
      <c r="D195" s="57">
        <v>1200</v>
      </c>
      <c r="E195" s="57">
        <v>1200</v>
      </c>
      <c r="F195" s="59">
        <v>1200</v>
      </c>
      <c r="G195" s="59">
        <v>1248</v>
      </c>
      <c r="H195" s="59">
        <v>1297.92</v>
      </c>
      <c r="I195" s="59">
        <v>1349.84</v>
      </c>
      <c r="J195" s="49"/>
      <c r="K195" s="30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5" s="8" customFormat="1" ht="150" x14ac:dyDescent="0.25">
      <c r="A196" s="73">
        <f t="shared" si="79"/>
        <v>188</v>
      </c>
      <c r="B196" s="56" t="s">
        <v>76</v>
      </c>
      <c r="C196" s="45">
        <f t="shared" ref="C196:I196" si="111">SUM(C197:C199)</f>
        <v>3123.2320000000004</v>
      </c>
      <c r="D196" s="45">
        <f t="shared" ref="D196:E196" si="112">SUM(D197:D199)</f>
        <v>500</v>
      </c>
      <c r="E196" s="45">
        <f t="shared" si="112"/>
        <v>500</v>
      </c>
      <c r="F196" s="45">
        <f t="shared" si="111"/>
        <v>500</v>
      </c>
      <c r="G196" s="45">
        <f t="shared" si="111"/>
        <v>520</v>
      </c>
      <c r="H196" s="45">
        <f t="shared" si="111"/>
        <v>540.80000000000007</v>
      </c>
      <c r="I196" s="45">
        <f t="shared" si="111"/>
        <v>562.43200000000013</v>
      </c>
      <c r="J196" s="45" t="s">
        <v>114</v>
      </c>
      <c r="K196" s="66"/>
    </row>
    <row r="197" spans="1:1025" s="3" customFormat="1" x14ac:dyDescent="0.25">
      <c r="A197" s="73">
        <f t="shared" si="79"/>
        <v>189</v>
      </c>
      <c r="B197" s="50" t="s">
        <v>10</v>
      </c>
      <c r="C197" s="49">
        <f>SUM(D197:I197)</f>
        <v>0</v>
      </c>
      <c r="D197" s="57">
        <v>0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49"/>
      <c r="K197" s="79"/>
    </row>
    <row r="198" spans="1:1025" s="3" customFormat="1" x14ac:dyDescent="0.25">
      <c r="A198" s="73">
        <f t="shared" si="79"/>
        <v>190</v>
      </c>
      <c r="B198" s="50" t="s">
        <v>11</v>
      </c>
      <c r="C198" s="49">
        <f>SUM(D198:I198)</f>
        <v>0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49"/>
      <c r="K198" s="79"/>
    </row>
    <row r="199" spans="1:1025" s="3" customFormat="1" x14ac:dyDescent="0.25">
      <c r="A199" s="73">
        <f t="shared" si="79"/>
        <v>191</v>
      </c>
      <c r="B199" s="50" t="s">
        <v>12</v>
      </c>
      <c r="C199" s="49">
        <f>SUM(D199:I199)</f>
        <v>3123.2320000000004</v>
      </c>
      <c r="D199" s="57">
        <v>500</v>
      </c>
      <c r="E199" s="57">
        <v>500</v>
      </c>
      <c r="F199" s="59">
        <v>500</v>
      </c>
      <c r="G199" s="59">
        <f>F199*1.04</f>
        <v>520</v>
      </c>
      <c r="H199" s="59">
        <f>G199*1.04</f>
        <v>540.80000000000007</v>
      </c>
      <c r="I199" s="59">
        <f>H199*1.04</f>
        <v>562.43200000000013</v>
      </c>
      <c r="J199" s="49"/>
      <c r="K199" s="79"/>
    </row>
    <row r="200" spans="1:1025" s="8" customFormat="1" ht="56.25" x14ac:dyDescent="0.25">
      <c r="A200" s="73">
        <f t="shared" si="79"/>
        <v>192</v>
      </c>
      <c r="B200" s="56" t="s">
        <v>77</v>
      </c>
      <c r="C200" s="45">
        <f t="shared" ref="C200:I200" si="113">SUM(C201:C203)</f>
        <v>978.53600000000006</v>
      </c>
      <c r="D200" s="45">
        <f t="shared" ref="D200:E200" si="114">SUM(D201:D203)</f>
        <v>191.001</v>
      </c>
      <c r="E200" s="45">
        <f t="shared" si="114"/>
        <v>95.501000000000005</v>
      </c>
      <c r="F200" s="45">
        <f t="shared" si="113"/>
        <v>95.501000000000005</v>
      </c>
      <c r="G200" s="45">
        <f t="shared" si="113"/>
        <v>194.821</v>
      </c>
      <c r="H200" s="45">
        <f t="shared" si="113"/>
        <v>198.791</v>
      </c>
      <c r="I200" s="45">
        <f t="shared" si="113"/>
        <v>202.92099999999999</v>
      </c>
      <c r="J200" s="45" t="s">
        <v>116</v>
      </c>
      <c r="K200" s="66"/>
    </row>
    <row r="201" spans="1:1025" s="3" customFormat="1" x14ac:dyDescent="0.25">
      <c r="A201" s="73">
        <f t="shared" si="79"/>
        <v>193</v>
      </c>
      <c r="B201" s="58" t="s">
        <v>10</v>
      </c>
      <c r="C201" s="49">
        <f>SUM(D201:I201)</f>
        <v>0</v>
      </c>
      <c r="D201" s="57">
        <v>0</v>
      </c>
      <c r="E201" s="57">
        <v>0</v>
      </c>
      <c r="F201" s="57">
        <v>0</v>
      </c>
      <c r="G201" s="57">
        <v>0</v>
      </c>
      <c r="H201" s="57">
        <v>0</v>
      </c>
      <c r="I201" s="57">
        <v>0</v>
      </c>
      <c r="J201" s="49"/>
      <c r="K201" s="79"/>
    </row>
    <row r="202" spans="1:1025" x14ac:dyDescent="0.25">
      <c r="A202" s="73">
        <f t="shared" si="79"/>
        <v>194</v>
      </c>
      <c r="B202" s="58" t="s">
        <v>11</v>
      </c>
      <c r="C202" s="49">
        <f>SUM(D202:I202)</f>
        <v>382</v>
      </c>
      <c r="D202" s="57">
        <v>95.5</v>
      </c>
      <c r="E202" s="57">
        <v>0</v>
      </c>
      <c r="F202" s="59">
        <v>0</v>
      </c>
      <c r="G202" s="59">
        <v>95.5</v>
      </c>
      <c r="H202" s="59">
        <v>95.5</v>
      </c>
      <c r="I202" s="59">
        <v>95.5</v>
      </c>
      <c r="J202" s="49"/>
      <c r="K202" s="30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5" x14ac:dyDescent="0.25">
      <c r="A203" s="73">
        <f t="shared" si="79"/>
        <v>195</v>
      </c>
      <c r="B203" s="58" t="s">
        <v>12</v>
      </c>
      <c r="C203" s="49">
        <f>SUM(D203:I203)</f>
        <v>596.53600000000006</v>
      </c>
      <c r="D203" s="62">
        <f>95.5+0.001</f>
        <v>95.501000000000005</v>
      </c>
      <c r="E203" s="57">
        <f>95.5+0.001</f>
        <v>95.501000000000005</v>
      </c>
      <c r="F203" s="59">
        <f>95.5+0.001</f>
        <v>95.501000000000005</v>
      </c>
      <c r="G203" s="59">
        <f>99.32+0.001</f>
        <v>99.320999999999998</v>
      </c>
      <c r="H203" s="59">
        <f>103.29+0.001</f>
        <v>103.29100000000001</v>
      </c>
      <c r="I203" s="59">
        <f>107.42+0.001</f>
        <v>107.42100000000001</v>
      </c>
      <c r="J203" s="49"/>
      <c r="K203" s="30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5" s="54" customFormat="1" ht="17.850000000000001" customHeight="1" x14ac:dyDescent="0.25">
      <c r="A204" s="73">
        <f t="shared" si="79"/>
        <v>196</v>
      </c>
      <c r="B204" s="88" t="s">
        <v>43</v>
      </c>
      <c r="C204" s="88"/>
      <c r="D204" s="88"/>
      <c r="E204" s="88"/>
      <c r="F204" s="88"/>
      <c r="G204" s="88"/>
      <c r="H204" s="88"/>
      <c r="I204" s="88"/>
      <c r="J204" s="88"/>
      <c r="K204" s="60"/>
      <c r="AMK204" s="3"/>
    </row>
    <row r="205" spans="1:1025" x14ac:dyDescent="0.25">
      <c r="A205" s="73">
        <f t="shared" si="79"/>
        <v>197</v>
      </c>
      <c r="B205" s="63" t="s">
        <v>25</v>
      </c>
      <c r="C205" s="53">
        <f>SUM(D205:I205)</f>
        <v>10626</v>
      </c>
      <c r="D205" s="53">
        <f>SUM(D206:D209)</f>
        <v>0</v>
      </c>
      <c r="E205" s="53">
        <f t="shared" ref="E205:H205" si="115">SUM(E206:E209)</f>
        <v>0</v>
      </c>
      <c r="F205" s="53">
        <f>SUM(F206:F209)</f>
        <v>0</v>
      </c>
      <c r="G205" s="53">
        <f>SUM(G206:G209)</f>
        <v>3542</v>
      </c>
      <c r="H205" s="53">
        <f t="shared" si="115"/>
        <v>3542</v>
      </c>
      <c r="I205" s="53">
        <f>SUM(I206:I209)</f>
        <v>3542</v>
      </c>
      <c r="J205" s="53"/>
      <c r="K205" s="30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5" x14ac:dyDescent="0.25">
      <c r="A206" s="73">
        <f t="shared" si="79"/>
        <v>198</v>
      </c>
      <c r="B206" s="63" t="s">
        <v>10</v>
      </c>
      <c r="C206" s="53">
        <f>SUM(D206:I206)</f>
        <v>0</v>
      </c>
      <c r="D206" s="53">
        <f t="shared" ref="D206:G208" si="116">D212</f>
        <v>0</v>
      </c>
      <c r="E206" s="53">
        <f t="shared" si="116"/>
        <v>0</v>
      </c>
      <c r="F206" s="53">
        <f t="shared" si="116"/>
        <v>0</v>
      </c>
      <c r="G206" s="53">
        <f t="shared" si="116"/>
        <v>0</v>
      </c>
      <c r="H206" s="53">
        <v>0</v>
      </c>
      <c r="I206" s="53">
        <v>0</v>
      </c>
      <c r="J206" s="53"/>
      <c r="K206" s="30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5" x14ac:dyDescent="0.25">
      <c r="A207" s="73">
        <f t="shared" si="79"/>
        <v>199</v>
      </c>
      <c r="B207" s="63" t="s">
        <v>11</v>
      </c>
      <c r="C207" s="53">
        <f t="shared" ref="C207:C208" si="117">SUM(D207:I207)</f>
        <v>9561</v>
      </c>
      <c r="D207" s="53">
        <f t="shared" si="116"/>
        <v>0</v>
      </c>
      <c r="E207" s="53">
        <f t="shared" si="116"/>
        <v>0</v>
      </c>
      <c r="F207" s="53">
        <f t="shared" si="116"/>
        <v>0</v>
      </c>
      <c r="G207" s="53">
        <f t="shared" si="116"/>
        <v>3187</v>
      </c>
      <c r="H207" s="53">
        <f>H213</f>
        <v>3187</v>
      </c>
      <c r="I207" s="53">
        <f>I213</f>
        <v>3187</v>
      </c>
      <c r="J207" s="53"/>
      <c r="K207" s="85"/>
      <c r="L207"/>
      <c r="M207" s="10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5" x14ac:dyDescent="0.25">
      <c r="A208" s="73">
        <f t="shared" si="79"/>
        <v>200</v>
      </c>
      <c r="B208" s="63" t="s">
        <v>12</v>
      </c>
      <c r="C208" s="53">
        <f t="shared" si="117"/>
        <v>1065</v>
      </c>
      <c r="D208" s="53">
        <f t="shared" si="116"/>
        <v>0</v>
      </c>
      <c r="E208" s="53">
        <f t="shared" si="116"/>
        <v>0</v>
      </c>
      <c r="F208" s="53">
        <f t="shared" si="116"/>
        <v>0</v>
      </c>
      <c r="G208" s="53">
        <f t="shared" si="116"/>
        <v>355</v>
      </c>
      <c r="H208" s="53">
        <f>H214</f>
        <v>355</v>
      </c>
      <c r="I208" s="53">
        <f>I214</f>
        <v>355</v>
      </c>
      <c r="J208" s="53"/>
      <c r="K208" s="85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3 1025:1025" s="4" customFormat="1" x14ac:dyDescent="0.25">
      <c r="A209" s="73">
        <f t="shared" si="79"/>
        <v>201</v>
      </c>
      <c r="B209" s="52" t="s">
        <v>57</v>
      </c>
      <c r="C209" s="53">
        <f>SUM(D209:I209)</f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/>
      <c r="K209" s="85"/>
      <c r="AMK209" s="1"/>
    </row>
    <row r="210" spans="1:13 1025:1025" s="54" customFormat="1" x14ac:dyDescent="0.3">
      <c r="A210" s="73">
        <f t="shared" si="79"/>
        <v>202</v>
      </c>
      <c r="B210" s="87" t="s">
        <v>17</v>
      </c>
      <c r="C210" s="87"/>
      <c r="D210" s="87"/>
      <c r="E210" s="87"/>
      <c r="F210" s="87"/>
      <c r="G210" s="87"/>
      <c r="H210" s="87"/>
      <c r="I210" s="87"/>
      <c r="J210" s="87"/>
      <c r="K210" s="60"/>
      <c r="AMK210" s="3"/>
    </row>
    <row r="211" spans="1:13 1025:1025" s="54" customFormat="1" x14ac:dyDescent="0.25">
      <c r="A211" s="73">
        <f t="shared" si="79"/>
        <v>203</v>
      </c>
      <c r="B211" s="58" t="s">
        <v>18</v>
      </c>
      <c r="C211" s="49">
        <f>SUM(C212:C214)</f>
        <v>10626</v>
      </c>
      <c r="D211" s="49">
        <f t="shared" ref="D211:H211" si="118">SUM(D212:D214)</f>
        <v>0</v>
      </c>
      <c r="E211" s="49">
        <f t="shared" si="118"/>
        <v>0</v>
      </c>
      <c r="F211" s="49">
        <f t="shared" si="118"/>
        <v>0</v>
      </c>
      <c r="G211" s="49">
        <f t="shared" si="118"/>
        <v>3542</v>
      </c>
      <c r="H211" s="49">
        <f t="shared" si="118"/>
        <v>3542</v>
      </c>
      <c r="I211" s="49">
        <f>SUM(I212:I214)</f>
        <v>3542</v>
      </c>
      <c r="J211" s="49"/>
      <c r="K211" s="60"/>
      <c r="AMK211" s="3"/>
    </row>
    <row r="212" spans="1:13 1025:1025" s="54" customFormat="1" x14ac:dyDescent="0.25">
      <c r="A212" s="73">
        <f t="shared" si="79"/>
        <v>204</v>
      </c>
      <c r="B212" s="58" t="s">
        <v>10</v>
      </c>
      <c r="C212" s="49">
        <f>SUM(D212:I212)</f>
        <v>0</v>
      </c>
      <c r="D212" s="57">
        <f>D216</f>
        <v>0</v>
      </c>
      <c r="E212" s="57">
        <f t="shared" ref="E212:I212" si="119">E216</f>
        <v>0</v>
      </c>
      <c r="F212" s="57">
        <f t="shared" si="119"/>
        <v>0</v>
      </c>
      <c r="G212" s="57">
        <f t="shared" si="119"/>
        <v>0</v>
      </c>
      <c r="H212" s="57">
        <f t="shared" si="119"/>
        <v>0</v>
      </c>
      <c r="I212" s="57">
        <f t="shared" si="119"/>
        <v>0</v>
      </c>
      <c r="J212" s="49"/>
      <c r="K212" s="60"/>
      <c r="AMK212" s="3"/>
    </row>
    <row r="213" spans="1:13 1025:1025" s="54" customFormat="1" x14ac:dyDescent="0.25">
      <c r="A213" s="73">
        <f t="shared" si="79"/>
        <v>205</v>
      </c>
      <c r="B213" s="58" t="s">
        <v>11</v>
      </c>
      <c r="C213" s="49">
        <f>SUM(D213:I213)</f>
        <v>9561</v>
      </c>
      <c r="D213" s="57">
        <f>D217</f>
        <v>0</v>
      </c>
      <c r="E213" s="57">
        <f t="shared" ref="E213:I213" si="120">E217</f>
        <v>0</v>
      </c>
      <c r="F213" s="57">
        <f t="shared" si="120"/>
        <v>0</v>
      </c>
      <c r="G213" s="57">
        <f t="shared" si="120"/>
        <v>3187</v>
      </c>
      <c r="H213" s="57">
        <f t="shared" si="120"/>
        <v>3187</v>
      </c>
      <c r="I213" s="57">
        <f t="shared" si="120"/>
        <v>3187</v>
      </c>
      <c r="J213" s="49"/>
      <c r="K213" s="60"/>
      <c r="M213" s="10"/>
      <c r="AMK213" s="3"/>
    </row>
    <row r="214" spans="1:13 1025:1025" s="65" customFormat="1" x14ac:dyDescent="0.25">
      <c r="A214" s="73">
        <f t="shared" si="79"/>
        <v>206</v>
      </c>
      <c r="B214" s="58" t="s">
        <v>12</v>
      </c>
      <c r="C214" s="49">
        <f>SUM(D214:I214)</f>
        <v>1065</v>
      </c>
      <c r="D214" s="57">
        <f>D218</f>
        <v>0</v>
      </c>
      <c r="E214" s="57">
        <f t="shared" ref="E214:I214" si="121">E218</f>
        <v>0</v>
      </c>
      <c r="F214" s="57">
        <f t="shared" si="121"/>
        <v>0</v>
      </c>
      <c r="G214" s="57">
        <f t="shared" si="121"/>
        <v>355</v>
      </c>
      <c r="H214" s="57">
        <f t="shared" si="121"/>
        <v>355</v>
      </c>
      <c r="I214" s="57">
        <f t="shared" si="121"/>
        <v>355</v>
      </c>
      <c r="J214" s="49"/>
      <c r="K214" s="86"/>
    </row>
    <row r="215" spans="1:13 1025:1025" s="8" customFormat="1" ht="114" customHeight="1" x14ac:dyDescent="0.25">
      <c r="A215" s="73">
        <f t="shared" si="79"/>
        <v>207</v>
      </c>
      <c r="B215" s="56" t="s">
        <v>97</v>
      </c>
      <c r="C215" s="45">
        <f>SUM(C216:C218)</f>
        <v>10626</v>
      </c>
      <c r="D215" s="45">
        <f t="shared" ref="D215:E215" si="122">SUM(D216:D218)</f>
        <v>0</v>
      </c>
      <c r="E215" s="45">
        <f t="shared" si="122"/>
        <v>0</v>
      </c>
      <c r="F215" s="45">
        <f t="shared" ref="F215:I215" si="123">SUM(F216:F218)</f>
        <v>0</v>
      </c>
      <c r="G215" s="45">
        <f t="shared" si="123"/>
        <v>3542</v>
      </c>
      <c r="H215" s="45">
        <f t="shared" si="123"/>
        <v>3542</v>
      </c>
      <c r="I215" s="45">
        <f t="shared" si="123"/>
        <v>3542</v>
      </c>
      <c r="J215" s="45" t="s">
        <v>133</v>
      </c>
      <c r="K215" s="66"/>
    </row>
    <row r="216" spans="1:13 1025:1025" s="3" customFormat="1" x14ac:dyDescent="0.25">
      <c r="A216" s="73">
        <f t="shared" si="79"/>
        <v>208</v>
      </c>
      <c r="B216" s="64" t="s">
        <v>10</v>
      </c>
      <c r="C216" s="47">
        <f>SUM(D216:I216)</f>
        <v>0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47"/>
      <c r="K216" s="79"/>
    </row>
    <row r="217" spans="1:13 1025:1025" s="3" customFormat="1" x14ac:dyDescent="0.25">
      <c r="A217" s="73">
        <f t="shared" si="79"/>
        <v>209</v>
      </c>
      <c r="B217" s="64" t="s">
        <v>11</v>
      </c>
      <c r="C217" s="47">
        <f>SUM(D217:I217)</f>
        <v>9561</v>
      </c>
      <c r="D217" s="62">
        <v>0</v>
      </c>
      <c r="E217" s="62">
        <v>0</v>
      </c>
      <c r="F217" s="62">
        <v>0</v>
      </c>
      <c r="G217" s="62">
        <v>3187</v>
      </c>
      <c r="H217" s="62">
        <v>3187</v>
      </c>
      <c r="I217" s="62">
        <v>3187</v>
      </c>
      <c r="J217" s="47"/>
      <c r="K217" s="79"/>
    </row>
    <row r="218" spans="1:13 1025:1025" s="4" customFormat="1" x14ac:dyDescent="0.25">
      <c r="A218" s="73">
        <f t="shared" si="79"/>
        <v>210</v>
      </c>
      <c r="B218" s="64" t="s">
        <v>12</v>
      </c>
      <c r="C218" s="47">
        <f>SUM(D218:I218)</f>
        <v>1065</v>
      </c>
      <c r="D218" s="47">
        <v>0</v>
      </c>
      <c r="E218" s="47">
        <v>0</v>
      </c>
      <c r="F218" s="47">
        <v>0</v>
      </c>
      <c r="G218" s="47">
        <v>355</v>
      </c>
      <c r="H218" s="47">
        <v>355</v>
      </c>
      <c r="I218" s="47">
        <v>355</v>
      </c>
      <c r="J218" s="47"/>
      <c r="K218" s="30"/>
      <c r="AMK218" s="1"/>
    </row>
    <row r="219" spans="1:13 1025:1025" s="54" customFormat="1" ht="17.850000000000001" customHeight="1" x14ac:dyDescent="0.25">
      <c r="A219" s="73">
        <f t="shared" si="79"/>
        <v>211</v>
      </c>
      <c r="B219" s="88" t="s">
        <v>44</v>
      </c>
      <c r="C219" s="88"/>
      <c r="D219" s="88"/>
      <c r="E219" s="88"/>
      <c r="F219" s="88"/>
      <c r="G219" s="88"/>
      <c r="H219" s="88"/>
      <c r="I219" s="88"/>
      <c r="J219" s="88"/>
      <c r="K219" s="60"/>
      <c r="AMK219" s="3"/>
    </row>
    <row r="220" spans="1:13 1025:1025" s="54" customFormat="1" x14ac:dyDescent="0.25">
      <c r="A220" s="73">
        <f t="shared" ref="A220:A283" si="124">A219+1</f>
        <v>212</v>
      </c>
      <c r="B220" s="63" t="s">
        <v>26</v>
      </c>
      <c r="C220" s="53">
        <f>SUM(D220:I220)</f>
        <v>15000</v>
      </c>
      <c r="D220" s="53">
        <f>SUM(D221:D224)</f>
        <v>0</v>
      </c>
      <c r="E220" s="53">
        <f>SUM(E221:E224)</f>
        <v>0</v>
      </c>
      <c r="F220" s="53">
        <f t="shared" ref="F220:H220" si="125">SUM(F221:F224)</f>
        <v>0</v>
      </c>
      <c r="G220" s="53">
        <f t="shared" si="125"/>
        <v>5000</v>
      </c>
      <c r="H220" s="53">
        <f t="shared" si="125"/>
        <v>5000</v>
      </c>
      <c r="I220" s="53">
        <f>SUM(I221:I224)</f>
        <v>5000</v>
      </c>
      <c r="J220" s="53"/>
      <c r="K220" s="60"/>
      <c r="AMK220" s="3"/>
    </row>
    <row r="221" spans="1:13 1025:1025" s="54" customFormat="1" x14ac:dyDescent="0.25">
      <c r="A221" s="73">
        <f t="shared" si="124"/>
        <v>213</v>
      </c>
      <c r="B221" s="63" t="s">
        <v>10</v>
      </c>
      <c r="C221" s="53">
        <f t="shared" ref="C221:C223" si="126">SUM(D221:I221)</f>
        <v>0</v>
      </c>
      <c r="D221" s="53">
        <f>D227</f>
        <v>0</v>
      </c>
      <c r="E221" s="53">
        <f t="shared" ref="E221:I221" si="127">E227</f>
        <v>0</v>
      </c>
      <c r="F221" s="53">
        <f t="shared" si="127"/>
        <v>0</v>
      </c>
      <c r="G221" s="53">
        <f t="shared" si="127"/>
        <v>0</v>
      </c>
      <c r="H221" s="53">
        <f t="shared" si="127"/>
        <v>0</v>
      </c>
      <c r="I221" s="53">
        <f t="shared" si="127"/>
        <v>0</v>
      </c>
      <c r="J221" s="53"/>
      <c r="K221" s="60"/>
      <c r="AMK221" s="3"/>
    </row>
    <row r="222" spans="1:13 1025:1025" s="54" customFormat="1" x14ac:dyDescent="0.25">
      <c r="A222" s="73">
        <f t="shared" si="124"/>
        <v>214</v>
      </c>
      <c r="B222" s="63" t="s">
        <v>11</v>
      </c>
      <c r="C222" s="53">
        <f t="shared" si="126"/>
        <v>0</v>
      </c>
      <c r="D222" s="53">
        <f>D228</f>
        <v>0</v>
      </c>
      <c r="E222" s="53">
        <f t="shared" ref="E222:I222" si="128">E228</f>
        <v>0</v>
      </c>
      <c r="F222" s="53">
        <f t="shared" si="128"/>
        <v>0</v>
      </c>
      <c r="G222" s="53">
        <f t="shared" si="128"/>
        <v>0</v>
      </c>
      <c r="H222" s="53">
        <f t="shared" si="128"/>
        <v>0</v>
      </c>
      <c r="I222" s="53">
        <f t="shared" si="128"/>
        <v>0</v>
      </c>
      <c r="J222" s="53"/>
      <c r="K222" s="78"/>
      <c r="M222" s="10"/>
      <c r="AMK222" s="3"/>
    </row>
    <row r="223" spans="1:13 1025:1025" s="54" customFormat="1" x14ac:dyDescent="0.25">
      <c r="A223" s="73">
        <f t="shared" si="124"/>
        <v>215</v>
      </c>
      <c r="B223" s="63" t="s">
        <v>12</v>
      </c>
      <c r="C223" s="53">
        <f t="shared" si="126"/>
        <v>15000</v>
      </c>
      <c r="D223" s="53">
        <f>D229</f>
        <v>0</v>
      </c>
      <c r="E223" s="53">
        <f t="shared" ref="E223:I223" si="129">E229</f>
        <v>0</v>
      </c>
      <c r="F223" s="53">
        <f t="shared" si="129"/>
        <v>0</v>
      </c>
      <c r="G223" s="53">
        <f t="shared" si="129"/>
        <v>5000</v>
      </c>
      <c r="H223" s="53">
        <f t="shared" si="129"/>
        <v>5000</v>
      </c>
      <c r="I223" s="53">
        <f t="shared" si="129"/>
        <v>5000</v>
      </c>
      <c r="J223" s="53"/>
      <c r="K223" s="78"/>
      <c r="AMK223" s="3"/>
    </row>
    <row r="224" spans="1:13 1025:1025" s="54" customFormat="1" x14ac:dyDescent="0.25">
      <c r="A224" s="73">
        <f t="shared" si="124"/>
        <v>216</v>
      </c>
      <c r="B224" s="52" t="s">
        <v>57</v>
      </c>
      <c r="C224" s="53">
        <f>SUM(D224:I224)</f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/>
      <c r="K224" s="78"/>
      <c r="AMK224" s="3"/>
    </row>
    <row r="225" spans="1:13 1025:1025" s="54" customFormat="1" x14ac:dyDescent="0.3">
      <c r="A225" s="73">
        <f t="shared" si="124"/>
        <v>217</v>
      </c>
      <c r="B225" s="87" t="s">
        <v>17</v>
      </c>
      <c r="C225" s="87"/>
      <c r="D225" s="87"/>
      <c r="E225" s="87"/>
      <c r="F225" s="87"/>
      <c r="G225" s="87"/>
      <c r="H225" s="87"/>
      <c r="I225" s="87"/>
      <c r="J225" s="87"/>
      <c r="K225" s="60"/>
      <c r="AMK225" s="3"/>
    </row>
    <row r="226" spans="1:13 1025:1025" s="54" customFormat="1" x14ac:dyDescent="0.25">
      <c r="A226" s="73">
        <f t="shared" si="124"/>
        <v>218</v>
      </c>
      <c r="B226" s="58" t="s">
        <v>18</v>
      </c>
      <c r="C226" s="49">
        <f>SUM(C227:C229)</f>
        <v>15000</v>
      </c>
      <c r="D226" s="49">
        <f t="shared" ref="D226:H226" si="130">SUM(D227:D229)</f>
        <v>0</v>
      </c>
      <c r="E226" s="49">
        <f t="shared" si="130"/>
        <v>0</v>
      </c>
      <c r="F226" s="49">
        <f t="shared" si="130"/>
        <v>0</v>
      </c>
      <c r="G226" s="49">
        <f t="shared" si="130"/>
        <v>5000</v>
      </c>
      <c r="H226" s="49">
        <f t="shared" si="130"/>
        <v>5000</v>
      </c>
      <c r="I226" s="49">
        <f>SUM(I227:I229)</f>
        <v>5000</v>
      </c>
      <c r="J226" s="49"/>
      <c r="K226" s="60"/>
      <c r="AMK226" s="3"/>
    </row>
    <row r="227" spans="1:13 1025:1025" s="54" customFormat="1" x14ac:dyDescent="0.25">
      <c r="A227" s="73">
        <f t="shared" si="124"/>
        <v>219</v>
      </c>
      <c r="B227" s="58" t="s">
        <v>10</v>
      </c>
      <c r="C227" s="49">
        <f>SUM(D227:I227)</f>
        <v>0</v>
      </c>
      <c r="D227" s="57">
        <f>D231</f>
        <v>0</v>
      </c>
      <c r="E227" s="57">
        <f t="shared" ref="E227:I227" si="131">E231</f>
        <v>0</v>
      </c>
      <c r="F227" s="57">
        <f t="shared" si="131"/>
        <v>0</v>
      </c>
      <c r="G227" s="57">
        <f t="shared" si="131"/>
        <v>0</v>
      </c>
      <c r="H227" s="57">
        <f t="shared" si="131"/>
        <v>0</v>
      </c>
      <c r="I227" s="57">
        <f t="shared" si="131"/>
        <v>0</v>
      </c>
      <c r="J227" s="49"/>
      <c r="K227" s="60"/>
      <c r="AMK227" s="3"/>
    </row>
    <row r="228" spans="1:13 1025:1025" s="54" customFormat="1" x14ac:dyDescent="0.25">
      <c r="A228" s="73">
        <f t="shared" si="124"/>
        <v>220</v>
      </c>
      <c r="B228" s="58" t="s">
        <v>11</v>
      </c>
      <c r="C228" s="49">
        <f>SUM(D228:I228)</f>
        <v>0</v>
      </c>
      <c r="D228" s="57">
        <f>D232</f>
        <v>0</v>
      </c>
      <c r="E228" s="57">
        <f t="shared" ref="E228:I228" si="132">E232</f>
        <v>0</v>
      </c>
      <c r="F228" s="57">
        <f t="shared" si="132"/>
        <v>0</v>
      </c>
      <c r="G228" s="57">
        <f t="shared" si="132"/>
        <v>0</v>
      </c>
      <c r="H228" s="57">
        <f t="shared" si="132"/>
        <v>0</v>
      </c>
      <c r="I228" s="57">
        <f t="shared" si="132"/>
        <v>0</v>
      </c>
      <c r="J228" s="49"/>
      <c r="K228" s="60"/>
      <c r="M228" s="10"/>
      <c r="AMK228" s="3"/>
    </row>
    <row r="229" spans="1:13 1025:1025" s="65" customFormat="1" x14ac:dyDescent="0.25">
      <c r="A229" s="73">
        <f t="shared" si="124"/>
        <v>221</v>
      </c>
      <c r="B229" s="58" t="s">
        <v>12</v>
      </c>
      <c r="C229" s="49">
        <f>SUM(D229:I229)</f>
        <v>15000</v>
      </c>
      <c r="D229" s="57">
        <f>D233</f>
        <v>0</v>
      </c>
      <c r="E229" s="57">
        <f>E233</f>
        <v>0</v>
      </c>
      <c r="F229" s="57">
        <f t="shared" ref="F229:I229" si="133">F233</f>
        <v>0</v>
      </c>
      <c r="G229" s="57">
        <f t="shared" si="133"/>
        <v>5000</v>
      </c>
      <c r="H229" s="57">
        <f t="shared" si="133"/>
        <v>5000</v>
      </c>
      <c r="I229" s="57">
        <f t="shared" si="133"/>
        <v>5000</v>
      </c>
      <c r="J229" s="49"/>
      <c r="K229" s="86"/>
    </row>
    <row r="230" spans="1:13 1025:1025" s="8" customFormat="1" ht="187.5" x14ac:dyDescent="0.25">
      <c r="A230" s="73">
        <f t="shared" si="124"/>
        <v>222</v>
      </c>
      <c r="B230" s="61" t="s">
        <v>78</v>
      </c>
      <c r="C230" s="45">
        <f t="shared" ref="C230:I230" si="134">SUM(C231:C233)</f>
        <v>15000</v>
      </c>
      <c r="D230" s="45">
        <f t="shared" si="134"/>
        <v>0</v>
      </c>
      <c r="E230" s="45">
        <f t="shared" si="134"/>
        <v>0</v>
      </c>
      <c r="F230" s="45">
        <f t="shared" si="134"/>
        <v>0</v>
      </c>
      <c r="G230" s="45">
        <f t="shared" si="134"/>
        <v>5000</v>
      </c>
      <c r="H230" s="45">
        <f t="shared" si="134"/>
        <v>5000</v>
      </c>
      <c r="I230" s="45">
        <f t="shared" si="134"/>
        <v>5000</v>
      </c>
      <c r="J230" s="45" t="s">
        <v>107</v>
      </c>
      <c r="K230" s="66"/>
    </row>
    <row r="231" spans="1:13 1025:1025" s="54" customFormat="1" x14ac:dyDescent="0.25">
      <c r="A231" s="73">
        <f t="shared" si="124"/>
        <v>223</v>
      </c>
      <c r="B231" s="58" t="s">
        <v>10</v>
      </c>
      <c r="C231" s="49">
        <f>SUM(D231:I231)</f>
        <v>0</v>
      </c>
      <c r="D231" s="57">
        <v>0</v>
      </c>
      <c r="E231" s="57">
        <v>0</v>
      </c>
      <c r="F231" s="57">
        <v>0</v>
      </c>
      <c r="G231" s="57">
        <v>0</v>
      </c>
      <c r="H231" s="57">
        <v>0</v>
      </c>
      <c r="I231" s="57">
        <v>0</v>
      </c>
      <c r="J231" s="49"/>
      <c r="K231" s="60"/>
      <c r="AMK231" s="3"/>
    </row>
    <row r="232" spans="1:13 1025:1025" s="54" customFormat="1" x14ac:dyDescent="0.25">
      <c r="A232" s="73">
        <f t="shared" si="124"/>
        <v>224</v>
      </c>
      <c r="B232" s="58" t="s">
        <v>11</v>
      </c>
      <c r="C232" s="49">
        <f>SUM(D232:I232)</f>
        <v>0</v>
      </c>
      <c r="D232" s="57">
        <v>0</v>
      </c>
      <c r="E232" s="57">
        <v>0</v>
      </c>
      <c r="F232" s="57">
        <v>0</v>
      </c>
      <c r="G232" s="57">
        <v>0</v>
      </c>
      <c r="H232" s="57">
        <v>0</v>
      </c>
      <c r="I232" s="57">
        <v>0</v>
      </c>
      <c r="J232" s="49"/>
      <c r="K232" s="60"/>
      <c r="M232" s="10"/>
      <c r="AMK232" s="3"/>
    </row>
    <row r="233" spans="1:13 1025:1025" s="54" customFormat="1" x14ac:dyDescent="0.25">
      <c r="A233" s="73">
        <f t="shared" si="124"/>
        <v>225</v>
      </c>
      <c r="B233" s="58" t="s">
        <v>12</v>
      </c>
      <c r="C233" s="49">
        <f>SUM(D233:I233)</f>
        <v>15000</v>
      </c>
      <c r="D233" s="57">
        <v>0</v>
      </c>
      <c r="E233" s="57">
        <v>0</v>
      </c>
      <c r="F233" s="57">
        <v>0</v>
      </c>
      <c r="G233" s="57">
        <v>5000</v>
      </c>
      <c r="H233" s="57">
        <v>5000</v>
      </c>
      <c r="I233" s="57">
        <v>5000</v>
      </c>
      <c r="J233" s="49"/>
      <c r="K233" s="60"/>
      <c r="AMK233" s="3"/>
    </row>
    <row r="234" spans="1:13 1025:1025" s="54" customFormat="1" ht="17.850000000000001" customHeight="1" x14ac:dyDescent="0.25">
      <c r="A234" s="73">
        <f t="shared" si="124"/>
        <v>226</v>
      </c>
      <c r="B234" s="88" t="s">
        <v>50</v>
      </c>
      <c r="C234" s="88"/>
      <c r="D234" s="88"/>
      <c r="E234" s="88"/>
      <c r="F234" s="88"/>
      <c r="G234" s="88"/>
      <c r="H234" s="88"/>
      <c r="I234" s="88"/>
      <c r="J234" s="88"/>
      <c r="K234" s="60"/>
      <c r="AMK234" s="3"/>
    </row>
    <row r="235" spans="1:13 1025:1025" s="54" customFormat="1" x14ac:dyDescent="0.25">
      <c r="A235" s="73">
        <f t="shared" si="124"/>
        <v>227</v>
      </c>
      <c r="B235" s="63" t="s">
        <v>51</v>
      </c>
      <c r="C235" s="53">
        <f>SUM(D235:I235)</f>
        <v>58000</v>
      </c>
      <c r="D235" s="53">
        <f>SUM(D236:D239)</f>
        <v>0</v>
      </c>
      <c r="E235" s="53">
        <f t="shared" ref="E235:H235" si="135">SUM(E236:E239)</f>
        <v>0</v>
      </c>
      <c r="F235" s="53">
        <f t="shared" si="135"/>
        <v>0</v>
      </c>
      <c r="G235" s="53">
        <f t="shared" si="135"/>
        <v>50000</v>
      </c>
      <c r="H235" s="53">
        <f t="shared" si="135"/>
        <v>3000</v>
      </c>
      <c r="I235" s="53">
        <f>SUM(I236:I239)</f>
        <v>5000</v>
      </c>
      <c r="J235" s="53"/>
      <c r="K235" s="60"/>
      <c r="AMK235" s="3"/>
    </row>
    <row r="236" spans="1:13 1025:1025" s="54" customFormat="1" x14ac:dyDescent="0.25">
      <c r="A236" s="73">
        <f t="shared" si="124"/>
        <v>228</v>
      </c>
      <c r="B236" s="63" t="s">
        <v>10</v>
      </c>
      <c r="C236" s="53">
        <f t="shared" ref="C236:C238" si="136">SUM(D236:I236)</f>
        <v>0</v>
      </c>
      <c r="D236" s="53">
        <f>D242+D259</f>
        <v>0</v>
      </c>
      <c r="E236" s="53">
        <f t="shared" ref="E236:I236" si="137">E242+E259</f>
        <v>0</v>
      </c>
      <c r="F236" s="53">
        <f t="shared" si="137"/>
        <v>0</v>
      </c>
      <c r="G236" s="53">
        <f t="shared" si="137"/>
        <v>0</v>
      </c>
      <c r="H236" s="53">
        <f t="shared" si="137"/>
        <v>0</v>
      </c>
      <c r="I236" s="53">
        <f t="shared" si="137"/>
        <v>0</v>
      </c>
      <c r="J236" s="53"/>
      <c r="K236" s="60"/>
      <c r="AMK236" s="3"/>
    </row>
    <row r="237" spans="1:13 1025:1025" s="54" customFormat="1" x14ac:dyDescent="0.25">
      <c r="A237" s="73">
        <f t="shared" si="124"/>
        <v>229</v>
      </c>
      <c r="B237" s="63" t="s">
        <v>11</v>
      </c>
      <c r="C237" s="53">
        <f t="shared" si="136"/>
        <v>0</v>
      </c>
      <c r="D237" s="53">
        <f>D243+D260</f>
        <v>0</v>
      </c>
      <c r="E237" s="53">
        <f t="shared" ref="E237:I237" si="138">E243+E260</f>
        <v>0</v>
      </c>
      <c r="F237" s="53">
        <f t="shared" si="138"/>
        <v>0</v>
      </c>
      <c r="G237" s="53">
        <f t="shared" si="138"/>
        <v>0</v>
      </c>
      <c r="H237" s="53">
        <f t="shared" si="138"/>
        <v>0</v>
      </c>
      <c r="I237" s="53">
        <f t="shared" si="138"/>
        <v>0</v>
      </c>
      <c r="J237" s="53"/>
      <c r="K237" s="78"/>
      <c r="M237" s="10"/>
      <c r="AMK237" s="3"/>
    </row>
    <row r="238" spans="1:13 1025:1025" s="54" customFormat="1" x14ac:dyDescent="0.25">
      <c r="A238" s="73">
        <f t="shared" si="124"/>
        <v>230</v>
      </c>
      <c r="B238" s="63" t="s">
        <v>12</v>
      </c>
      <c r="C238" s="53">
        <f t="shared" si="136"/>
        <v>58000</v>
      </c>
      <c r="D238" s="53">
        <f>D244+D261</f>
        <v>0</v>
      </c>
      <c r="E238" s="53">
        <f t="shared" ref="E238:I238" si="139">E244+E261</f>
        <v>0</v>
      </c>
      <c r="F238" s="53">
        <f t="shared" si="139"/>
        <v>0</v>
      </c>
      <c r="G238" s="53">
        <f t="shared" si="139"/>
        <v>50000</v>
      </c>
      <c r="H238" s="53">
        <f t="shared" si="139"/>
        <v>3000</v>
      </c>
      <c r="I238" s="53">
        <f t="shared" si="139"/>
        <v>5000</v>
      </c>
      <c r="J238" s="53"/>
      <c r="K238" s="78"/>
      <c r="AMK238" s="3"/>
    </row>
    <row r="239" spans="1:13 1025:1025" s="54" customFormat="1" x14ac:dyDescent="0.25">
      <c r="A239" s="73">
        <f t="shared" si="124"/>
        <v>231</v>
      </c>
      <c r="B239" s="52" t="s">
        <v>57</v>
      </c>
      <c r="C239" s="53">
        <f>SUM(D239:I239)</f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/>
      <c r="K239" s="78"/>
      <c r="AMK239" s="3"/>
    </row>
    <row r="240" spans="1:13 1025:1025" s="54" customFormat="1" x14ac:dyDescent="0.3">
      <c r="A240" s="73">
        <f t="shared" si="124"/>
        <v>232</v>
      </c>
      <c r="B240" s="87" t="s">
        <v>52</v>
      </c>
      <c r="C240" s="87"/>
      <c r="D240" s="87"/>
      <c r="E240" s="87"/>
      <c r="F240" s="87"/>
      <c r="G240" s="87"/>
      <c r="H240" s="87"/>
      <c r="I240" s="87"/>
      <c r="J240" s="87"/>
      <c r="K240" s="60"/>
      <c r="AMK240" s="3"/>
    </row>
    <row r="241" spans="1:13 1025:1025" s="54" customFormat="1" ht="37.5" x14ac:dyDescent="0.25">
      <c r="A241" s="73">
        <f t="shared" si="124"/>
        <v>233</v>
      </c>
      <c r="B241" s="58" t="s">
        <v>53</v>
      </c>
      <c r="C241" s="49">
        <f>SUM(C242:C244)</f>
        <v>57000</v>
      </c>
      <c r="D241" s="49">
        <f t="shared" ref="D241:H241" si="140">SUM(D242:D244)</f>
        <v>0</v>
      </c>
      <c r="E241" s="49">
        <f t="shared" si="140"/>
        <v>0</v>
      </c>
      <c r="F241" s="49">
        <f t="shared" si="140"/>
        <v>0</v>
      </c>
      <c r="G241" s="49">
        <f t="shared" si="140"/>
        <v>50000</v>
      </c>
      <c r="H241" s="49">
        <f t="shared" si="140"/>
        <v>2000</v>
      </c>
      <c r="I241" s="49">
        <f>SUM(I242:I244)</f>
        <v>5000</v>
      </c>
      <c r="J241" s="49"/>
      <c r="K241" s="60"/>
      <c r="AMK241" s="3"/>
    </row>
    <row r="242" spans="1:13 1025:1025" s="54" customFormat="1" x14ac:dyDescent="0.25">
      <c r="A242" s="73">
        <f t="shared" si="124"/>
        <v>234</v>
      </c>
      <c r="B242" s="58" t="s">
        <v>10</v>
      </c>
      <c r="C242" s="49">
        <f>SUM(D242:I242)</f>
        <v>0</v>
      </c>
      <c r="D242" s="57">
        <f>D246+D250+D254</f>
        <v>0</v>
      </c>
      <c r="E242" s="57">
        <f t="shared" ref="E242:I242" si="141">E246+E250+E254</f>
        <v>0</v>
      </c>
      <c r="F242" s="57">
        <f t="shared" si="141"/>
        <v>0</v>
      </c>
      <c r="G242" s="57">
        <f t="shared" si="141"/>
        <v>0</v>
      </c>
      <c r="H242" s="57">
        <f t="shared" si="141"/>
        <v>0</v>
      </c>
      <c r="I242" s="57">
        <f t="shared" si="141"/>
        <v>0</v>
      </c>
      <c r="J242" s="49"/>
      <c r="K242" s="60"/>
      <c r="AMK242" s="3"/>
    </row>
    <row r="243" spans="1:13 1025:1025" s="54" customFormat="1" x14ac:dyDescent="0.25">
      <c r="A243" s="73">
        <f t="shared" si="124"/>
        <v>235</v>
      </c>
      <c r="B243" s="58" t="s">
        <v>11</v>
      </c>
      <c r="C243" s="49">
        <f>SUM(D243:I243)</f>
        <v>0</v>
      </c>
      <c r="D243" s="57">
        <f>D247+D251+D255</f>
        <v>0</v>
      </c>
      <c r="E243" s="57">
        <f t="shared" ref="E243:I243" si="142">E247+E251+E255</f>
        <v>0</v>
      </c>
      <c r="F243" s="57">
        <f t="shared" si="142"/>
        <v>0</v>
      </c>
      <c r="G243" s="57">
        <f t="shared" si="142"/>
        <v>0</v>
      </c>
      <c r="H243" s="57">
        <f t="shared" si="142"/>
        <v>0</v>
      </c>
      <c r="I243" s="57">
        <f t="shared" si="142"/>
        <v>0</v>
      </c>
      <c r="J243" s="49"/>
      <c r="K243" s="60"/>
      <c r="M243" s="10"/>
      <c r="AMK243" s="3"/>
    </row>
    <row r="244" spans="1:13 1025:1025" s="65" customFormat="1" x14ac:dyDescent="0.25">
      <c r="A244" s="73">
        <f t="shared" si="124"/>
        <v>236</v>
      </c>
      <c r="B244" s="58" t="s">
        <v>12</v>
      </c>
      <c r="C244" s="49">
        <f>SUM(D244:I244)</f>
        <v>57000</v>
      </c>
      <c r="D244" s="57">
        <f>D248+D252+D256</f>
        <v>0</v>
      </c>
      <c r="E244" s="57">
        <f t="shared" ref="E244:I244" si="143">E248+E252+E256</f>
        <v>0</v>
      </c>
      <c r="F244" s="57">
        <f t="shared" si="143"/>
        <v>0</v>
      </c>
      <c r="G244" s="57">
        <f t="shared" si="143"/>
        <v>50000</v>
      </c>
      <c r="H244" s="57">
        <f t="shared" si="143"/>
        <v>2000</v>
      </c>
      <c r="I244" s="57">
        <f t="shared" si="143"/>
        <v>5000</v>
      </c>
      <c r="J244" s="49"/>
      <c r="K244" s="86"/>
    </row>
    <row r="245" spans="1:13 1025:1025" s="8" customFormat="1" ht="75" x14ac:dyDescent="0.25">
      <c r="A245" s="73">
        <f t="shared" si="124"/>
        <v>237</v>
      </c>
      <c r="B245" s="61" t="s">
        <v>128</v>
      </c>
      <c r="C245" s="45">
        <f t="shared" ref="C245:H245" si="144">SUM(C246:C248)</f>
        <v>2000</v>
      </c>
      <c r="D245" s="45">
        <f t="shared" si="144"/>
        <v>0</v>
      </c>
      <c r="E245" s="45">
        <f t="shared" si="144"/>
        <v>0</v>
      </c>
      <c r="F245" s="45">
        <f t="shared" si="144"/>
        <v>0</v>
      </c>
      <c r="G245" s="45">
        <f t="shared" si="144"/>
        <v>0</v>
      </c>
      <c r="H245" s="45">
        <f t="shared" si="144"/>
        <v>2000</v>
      </c>
      <c r="I245" s="45">
        <f>SUM(I246:I248)</f>
        <v>0</v>
      </c>
      <c r="J245" s="45" t="s">
        <v>117</v>
      </c>
      <c r="K245" s="66"/>
    </row>
    <row r="246" spans="1:13 1025:1025" s="54" customFormat="1" x14ac:dyDescent="0.25">
      <c r="A246" s="73">
        <f t="shared" si="124"/>
        <v>238</v>
      </c>
      <c r="B246" s="58" t="s">
        <v>10</v>
      </c>
      <c r="C246" s="49">
        <f>SUM(D246:I246)</f>
        <v>0</v>
      </c>
      <c r="D246" s="57">
        <v>0</v>
      </c>
      <c r="E246" s="57">
        <v>0</v>
      </c>
      <c r="F246" s="57">
        <v>0</v>
      </c>
      <c r="G246" s="57">
        <v>0</v>
      </c>
      <c r="H246" s="57">
        <v>0</v>
      </c>
      <c r="I246" s="57">
        <v>0</v>
      </c>
      <c r="J246" s="49"/>
      <c r="K246" s="60"/>
      <c r="AMK246" s="3"/>
    </row>
    <row r="247" spans="1:13 1025:1025" s="54" customFormat="1" x14ac:dyDescent="0.25">
      <c r="A247" s="73">
        <f t="shared" si="124"/>
        <v>239</v>
      </c>
      <c r="B247" s="58" t="s">
        <v>11</v>
      </c>
      <c r="C247" s="49">
        <f>SUM(D247:I247)</f>
        <v>0</v>
      </c>
      <c r="D247" s="57">
        <v>0</v>
      </c>
      <c r="E247" s="57">
        <v>0</v>
      </c>
      <c r="F247" s="57">
        <v>0</v>
      </c>
      <c r="G247" s="57">
        <v>0</v>
      </c>
      <c r="H247" s="57">
        <v>0</v>
      </c>
      <c r="I247" s="57">
        <v>0</v>
      </c>
      <c r="J247" s="49"/>
      <c r="K247" s="60"/>
      <c r="AMK247" s="3"/>
    </row>
    <row r="248" spans="1:13 1025:1025" s="3" customFormat="1" x14ac:dyDescent="0.25">
      <c r="A248" s="73">
        <f t="shared" si="124"/>
        <v>240</v>
      </c>
      <c r="B248" s="58" t="s">
        <v>12</v>
      </c>
      <c r="C248" s="49">
        <f>SUM(D248:I248)</f>
        <v>2000</v>
      </c>
      <c r="D248" s="57">
        <v>0</v>
      </c>
      <c r="E248" s="57">
        <v>0</v>
      </c>
      <c r="F248" s="57">
        <v>0</v>
      </c>
      <c r="G248" s="57">
        <v>0</v>
      </c>
      <c r="H248" s="57">
        <v>2000</v>
      </c>
      <c r="I248" s="57">
        <v>0</v>
      </c>
      <c r="J248" s="49"/>
      <c r="K248" s="79"/>
    </row>
    <row r="249" spans="1:13 1025:1025" s="8" customFormat="1" ht="56.25" x14ac:dyDescent="0.25">
      <c r="A249" s="73">
        <f t="shared" si="124"/>
        <v>241</v>
      </c>
      <c r="B249" s="61" t="s">
        <v>79</v>
      </c>
      <c r="C249" s="45">
        <f t="shared" ref="C249:H249" si="145">SUM(C250:C252)</f>
        <v>5000</v>
      </c>
      <c r="D249" s="45">
        <f t="shared" si="145"/>
        <v>0</v>
      </c>
      <c r="E249" s="45">
        <f t="shared" si="145"/>
        <v>0</v>
      </c>
      <c r="F249" s="45">
        <f t="shared" si="145"/>
        <v>0</v>
      </c>
      <c r="G249" s="45">
        <f t="shared" si="145"/>
        <v>0</v>
      </c>
      <c r="H249" s="45">
        <f t="shared" si="145"/>
        <v>0</v>
      </c>
      <c r="I249" s="45">
        <f>SUM(I250:I252)</f>
        <v>5000</v>
      </c>
      <c r="J249" s="45" t="s">
        <v>117</v>
      </c>
      <c r="K249" s="66"/>
    </row>
    <row r="250" spans="1:13 1025:1025" s="3" customFormat="1" x14ac:dyDescent="0.25">
      <c r="A250" s="73">
        <f t="shared" si="124"/>
        <v>242</v>
      </c>
      <c r="B250" s="58" t="s">
        <v>10</v>
      </c>
      <c r="C250" s="49">
        <f>SUM(D250:I250)</f>
        <v>0</v>
      </c>
      <c r="D250" s="57">
        <v>0</v>
      </c>
      <c r="E250" s="57">
        <v>0</v>
      </c>
      <c r="F250" s="57">
        <v>0</v>
      </c>
      <c r="G250" s="57">
        <v>0</v>
      </c>
      <c r="H250" s="57">
        <v>0</v>
      </c>
      <c r="I250" s="57">
        <v>0</v>
      </c>
      <c r="J250" s="49"/>
      <c r="K250" s="79"/>
    </row>
    <row r="251" spans="1:13 1025:1025" s="54" customFormat="1" x14ac:dyDescent="0.25">
      <c r="A251" s="73">
        <f t="shared" si="124"/>
        <v>243</v>
      </c>
      <c r="B251" s="58" t="s">
        <v>11</v>
      </c>
      <c r="C251" s="49">
        <f>SUM(D251:I251)</f>
        <v>0</v>
      </c>
      <c r="D251" s="57">
        <v>0</v>
      </c>
      <c r="E251" s="57">
        <v>0</v>
      </c>
      <c r="F251" s="57">
        <v>0</v>
      </c>
      <c r="G251" s="57">
        <v>0</v>
      </c>
      <c r="H251" s="57">
        <v>0</v>
      </c>
      <c r="I251" s="57">
        <v>0</v>
      </c>
      <c r="J251" s="49"/>
      <c r="K251" s="79"/>
      <c r="L251" s="3"/>
      <c r="M251" s="10"/>
      <c r="AMK251" s="3"/>
    </row>
    <row r="252" spans="1:13 1025:1025" s="54" customFormat="1" x14ac:dyDescent="0.25">
      <c r="A252" s="73">
        <f t="shared" si="124"/>
        <v>244</v>
      </c>
      <c r="B252" s="58" t="s">
        <v>12</v>
      </c>
      <c r="C252" s="49">
        <f>SUM(D252:I252)</f>
        <v>5000</v>
      </c>
      <c r="D252" s="57">
        <v>0</v>
      </c>
      <c r="E252" s="57">
        <v>0</v>
      </c>
      <c r="F252" s="57">
        <v>0</v>
      </c>
      <c r="G252" s="57">
        <v>0</v>
      </c>
      <c r="H252" s="57">
        <v>0</v>
      </c>
      <c r="I252" s="57">
        <v>5000</v>
      </c>
      <c r="J252" s="49"/>
      <c r="K252" s="60"/>
      <c r="AMK252" s="3"/>
    </row>
    <row r="253" spans="1:13 1025:1025" s="54" customFormat="1" ht="153" customHeight="1" x14ac:dyDescent="0.25">
      <c r="A253" s="73">
        <f t="shared" si="124"/>
        <v>245</v>
      </c>
      <c r="B253" s="61" t="s">
        <v>80</v>
      </c>
      <c r="C253" s="45">
        <f t="shared" ref="C253:I253" si="146">SUM(C254:C256)</f>
        <v>50000</v>
      </c>
      <c r="D253" s="45">
        <f t="shared" si="146"/>
        <v>0</v>
      </c>
      <c r="E253" s="45">
        <f t="shared" si="146"/>
        <v>0</v>
      </c>
      <c r="F253" s="45">
        <f t="shared" si="146"/>
        <v>0</v>
      </c>
      <c r="G253" s="45">
        <f t="shared" si="146"/>
        <v>50000</v>
      </c>
      <c r="H253" s="45">
        <f t="shared" si="146"/>
        <v>0</v>
      </c>
      <c r="I253" s="45">
        <f t="shared" si="146"/>
        <v>0</v>
      </c>
      <c r="J253" s="45" t="s">
        <v>117</v>
      </c>
      <c r="K253" s="60"/>
      <c r="AMK253" s="3"/>
    </row>
    <row r="254" spans="1:13 1025:1025" s="54" customFormat="1" x14ac:dyDescent="0.25">
      <c r="A254" s="73">
        <f t="shared" si="124"/>
        <v>246</v>
      </c>
      <c r="B254" s="58" t="s">
        <v>10</v>
      </c>
      <c r="C254" s="49">
        <f>SUM(D254:I254)</f>
        <v>0</v>
      </c>
      <c r="D254" s="57">
        <v>0</v>
      </c>
      <c r="E254" s="57">
        <v>0</v>
      </c>
      <c r="F254" s="57">
        <v>0</v>
      </c>
      <c r="G254" s="57">
        <v>0</v>
      </c>
      <c r="H254" s="57">
        <v>0</v>
      </c>
      <c r="I254" s="57">
        <v>0</v>
      </c>
      <c r="J254" s="49"/>
      <c r="K254" s="60"/>
      <c r="AMK254" s="3"/>
    </row>
    <row r="255" spans="1:13 1025:1025" s="54" customFormat="1" x14ac:dyDescent="0.25">
      <c r="A255" s="73">
        <f t="shared" si="124"/>
        <v>247</v>
      </c>
      <c r="B255" s="58" t="s">
        <v>11</v>
      </c>
      <c r="C255" s="49">
        <f>SUM(D255:I255)</f>
        <v>0</v>
      </c>
      <c r="D255" s="57">
        <v>0</v>
      </c>
      <c r="E255" s="57">
        <v>0</v>
      </c>
      <c r="F255" s="57">
        <v>0</v>
      </c>
      <c r="G255" s="57">
        <v>0</v>
      </c>
      <c r="H255" s="57">
        <v>0</v>
      </c>
      <c r="I255" s="57">
        <v>0</v>
      </c>
      <c r="J255" s="49"/>
      <c r="K255" s="60"/>
      <c r="AMK255" s="3"/>
    </row>
    <row r="256" spans="1:13 1025:1025" s="54" customFormat="1" x14ac:dyDescent="0.25">
      <c r="A256" s="73">
        <f t="shared" si="124"/>
        <v>248</v>
      </c>
      <c r="B256" s="58" t="s">
        <v>12</v>
      </c>
      <c r="C256" s="49">
        <f>SUM(D256:I256)</f>
        <v>50000</v>
      </c>
      <c r="D256" s="57">
        <v>0</v>
      </c>
      <c r="E256" s="57">
        <v>0</v>
      </c>
      <c r="F256" s="57">
        <v>0</v>
      </c>
      <c r="G256" s="57">
        <v>50000</v>
      </c>
      <c r="H256" s="57">
        <v>0</v>
      </c>
      <c r="I256" s="57">
        <v>0</v>
      </c>
      <c r="J256" s="49"/>
      <c r="K256" s="60"/>
      <c r="AMK256" s="3"/>
    </row>
    <row r="257" spans="1:13 1025:1025" s="54" customFormat="1" x14ac:dyDescent="0.3">
      <c r="A257" s="73">
        <f t="shared" si="124"/>
        <v>249</v>
      </c>
      <c r="B257" s="87" t="s">
        <v>17</v>
      </c>
      <c r="C257" s="87"/>
      <c r="D257" s="87"/>
      <c r="E257" s="87"/>
      <c r="F257" s="87"/>
      <c r="G257" s="87"/>
      <c r="H257" s="87"/>
      <c r="I257" s="87"/>
      <c r="J257" s="87"/>
      <c r="K257" s="60"/>
      <c r="AMK257" s="3"/>
    </row>
    <row r="258" spans="1:13 1025:1025" s="54" customFormat="1" x14ac:dyDescent="0.25">
      <c r="A258" s="73">
        <f t="shared" si="124"/>
        <v>250</v>
      </c>
      <c r="B258" s="58" t="s">
        <v>18</v>
      </c>
      <c r="C258" s="49">
        <f>SUM(C259:C261)</f>
        <v>1000</v>
      </c>
      <c r="D258" s="49">
        <f>SUM(D259:D261)</f>
        <v>0</v>
      </c>
      <c r="E258" s="49">
        <f t="shared" ref="E258:I258" si="147">SUM(E259:E261)</f>
        <v>0</v>
      </c>
      <c r="F258" s="49">
        <f t="shared" si="147"/>
        <v>0</v>
      </c>
      <c r="G258" s="49">
        <f>SUM(G259:G261)</f>
        <v>0</v>
      </c>
      <c r="H258" s="49">
        <f t="shared" si="147"/>
        <v>1000</v>
      </c>
      <c r="I258" s="49">
        <f t="shared" si="147"/>
        <v>0</v>
      </c>
      <c r="J258" s="49"/>
      <c r="K258" s="60"/>
      <c r="AMK258" s="3"/>
    </row>
    <row r="259" spans="1:13 1025:1025" s="54" customFormat="1" x14ac:dyDescent="0.25">
      <c r="A259" s="73">
        <f t="shared" si="124"/>
        <v>251</v>
      </c>
      <c r="B259" s="58" t="s">
        <v>10</v>
      </c>
      <c r="C259" s="49">
        <f>SUM(D259:I259)</f>
        <v>0</v>
      </c>
      <c r="D259" s="57">
        <f>D263</f>
        <v>0</v>
      </c>
      <c r="E259" s="57">
        <f t="shared" ref="E259:I259" si="148">E263</f>
        <v>0</v>
      </c>
      <c r="F259" s="57">
        <f t="shared" si="148"/>
        <v>0</v>
      </c>
      <c r="G259" s="57">
        <f t="shared" si="148"/>
        <v>0</v>
      </c>
      <c r="H259" s="57">
        <f t="shared" si="148"/>
        <v>0</v>
      </c>
      <c r="I259" s="57">
        <f t="shared" si="148"/>
        <v>0</v>
      </c>
      <c r="J259" s="49"/>
      <c r="K259" s="60"/>
      <c r="AMK259" s="3"/>
    </row>
    <row r="260" spans="1:13 1025:1025" s="54" customFormat="1" x14ac:dyDescent="0.25">
      <c r="A260" s="73">
        <f t="shared" si="124"/>
        <v>252</v>
      </c>
      <c r="B260" s="58" t="s">
        <v>11</v>
      </c>
      <c r="C260" s="49">
        <f>SUM(D260:I260)</f>
        <v>0</v>
      </c>
      <c r="D260" s="57">
        <f>D264</f>
        <v>0</v>
      </c>
      <c r="E260" s="57">
        <f t="shared" ref="E260:I260" si="149">E264</f>
        <v>0</v>
      </c>
      <c r="F260" s="57">
        <f t="shared" si="149"/>
        <v>0</v>
      </c>
      <c r="G260" s="57">
        <f t="shared" si="149"/>
        <v>0</v>
      </c>
      <c r="H260" s="57">
        <f t="shared" si="149"/>
        <v>0</v>
      </c>
      <c r="I260" s="57">
        <f t="shared" si="149"/>
        <v>0</v>
      </c>
      <c r="J260" s="49"/>
      <c r="K260" s="60"/>
      <c r="M260" s="10"/>
      <c r="AMK260" s="3"/>
    </row>
    <row r="261" spans="1:13 1025:1025" s="65" customFormat="1" x14ac:dyDescent="0.25">
      <c r="A261" s="73">
        <f t="shared" si="124"/>
        <v>253</v>
      </c>
      <c r="B261" s="58" t="s">
        <v>12</v>
      </c>
      <c r="C261" s="49">
        <f>SUM(D261:I261)</f>
        <v>1000</v>
      </c>
      <c r="D261" s="57">
        <f>D265</f>
        <v>0</v>
      </c>
      <c r="E261" s="57">
        <f t="shared" ref="E261:I261" si="150">E265</f>
        <v>0</v>
      </c>
      <c r="F261" s="57">
        <f t="shared" si="150"/>
        <v>0</v>
      </c>
      <c r="G261" s="57">
        <f t="shared" si="150"/>
        <v>0</v>
      </c>
      <c r="H261" s="57">
        <f t="shared" si="150"/>
        <v>1000</v>
      </c>
      <c r="I261" s="57">
        <f t="shared" si="150"/>
        <v>0</v>
      </c>
      <c r="J261" s="49"/>
      <c r="K261" s="86"/>
    </row>
    <row r="262" spans="1:13 1025:1025" s="8" customFormat="1" ht="75" x14ac:dyDescent="0.25">
      <c r="A262" s="73">
        <f t="shared" si="124"/>
        <v>254</v>
      </c>
      <c r="B262" s="61" t="s">
        <v>128</v>
      </c>
      <c r="C262" s="45">
        <f t="shared" ref="C262:I262" si="151">SUM(C263:C265)</f>
        <v>1000</v>
      </c>
      <c r="D262" s="45">
        <f t="shared" si="151"/>
        <v>0</v>
      </c>
      <c r="E262" s="45">
        <f t="shared" si="151"/>
        <v>0</v>
      </c>
      <c r="F262" s="45">
        <f t="shared" si="151"/>
        <v>0</v>
      </c>
      <c r="G262" s="45">
        <f t="shared" si="151"/>
        <v>0</v>
      </c>
      <c r="H262" s="45">
        <f t="shared" si="151"/>
        <v>1000</v>
      </c>
      <c r="I262" s="45">
        <f t="shared" si="151"/>
        <v>0</v>
      </c>
      <c r="J262" s="45" t="s">
        <v>117</v>
      </c>
      <c r="K262" s="66"/>
    </row>
    <row r="263" spans="1:13 1025:1025" s="54" customFormat="1" x14ac:dyDescent="0.25">
      <c r="A263" s="73">
        <f t="shared" si="124"/>
        <v>255</v>
      </c>
      <c r="B263" s="58" t="s">
        <v>10</v>
      </c>
      <c r="C263" s="49">
        <f>SUM(D263:I263)</f>
        <v>0</v>
      </c>
      <c r="D263" s="57">
        <v>0</v>
      </c>
      <c r="E263" s="57">
        <v>0</v>
      </c>
      <c r="F263" s="57">
        <v>0</v>
      </c>
      <c r="G263" s="57">
        <v>0</v>
      </c>
      <c r="H263" s="57">
        <v>0</v>
      </c>
      <c r="I263" s="57">
        <v>0</v>
      </c>
      <c r="J263" s="49"/>
      <c r="K263" s="60"/>
      <c r="AMK263" s="3"/>
    </row>
    <row r="264" spans="1:13 1025:1025" s="54" customFormat="1" x14ac:dyDescent="0.25">
      <c r="A264" s="73">
        <f t="shared" si="124"/>
        <v>256</v>
      </c>
      <c r="B264" s="58" t="s">
        <v>11</v>
      </c>
      <c r="C264" s="49">
        <f>SUM(D264:I264)</f>
        <v>0</v>
      </c>
      <c r="D264" s="57">
        <v>0</v>
      </c>
      <c r="E264" s="57">
        <v>0</v>
      </c>
      <c r="F264" s="57">
        <v>0</v>
      </c>
      <c r="G264" s="57">
        <v>0</v>
      </c>
      <c r="H264" s="57">
        <v>0</v>
      </c>
      <c r="I264" s="57">
        <v>0</v>
      </c>
      <c r="J264" s="49"/>
      <c r="K264" s="60"/>
      <c r="AMK264" s="3"/>
    </row>
    <row r="265" spans="1:13 1025:1025" s="3" customFormat="1" x14ac:dyDescent="0.25">
      <c r="A265" s="73">
        <f t="shared" si="124"/>
        <v>257</v>
      </c>
      <c r="B265" s="58" t="s">
        <v>12</v>
      </c>
      <c r="C265" s="49">
        <f>SUM(D265:I265)</f>
        <v>1000</v>
      </c>
      <c r="D265" s="57">
        <v>0</v>
      </c>
      <c r="E265" s="57">
        <v>0</v>
      </c>
      <c r="F265" s="57">
        <v>0</v>
      </c>
      <c r="G265" s="57">
        <v>0</v>
      </c>
      <c r="H265" s="57">
        <v>1000</v>
      </c>
      <c r="I265" s="57">
        <v>0</v>
      </c>
      <c r="J265" s="49"/>
      <c r="K265" s="79"/>
    </row>
    <row r="266" spans="1:13 1025:1025" s="54" customFormat="1" ht="50.65" customHeight="1" x14ac:dyDescent="0.25">
      <c r="A266" s="73">
        <f t="shared" si="124"/>
        <v>258</v>
      </c>
      <c r="B266" s="88" t="s">
        <v>54</v>
      </c>
      <c r="C266" s="88"/>
      <c r="D266" s="88"/>
      <c r="E266" s="88"/>
      <c r="F266" s="88"/>
      <c r="G266" s="88"/>
      <c r="H266" s="88"/>
      <c r="I266" s="88"/>
      <c r="J266" s="88"/>
      <c r="K266" s="60"/>
      <c r="AMK266" s="3"/>
    </row>
    <row r="267" spans="1:13 1025:1025" s="54" customFormat="1" x14ac:dyDescent="0.25">
      <c r="A267" s="73">
        <f t="shared" si="124"/>
        <v>259</v>
      </c>
      <c r="B267" s="63" t="s">
        <v>55</v>
      </c>
      <c r="C267" s="53">
        <f>SUM(D267:I267)</f>
        <v>549650.56630975998</v>
      </c>
      <c r="D267" s="53">
        <f>SUM(D268:D271)</f>
        <v>79699.03</v>
      </c>
      <c r="E267" s="53">
        <f t="shared" ref="E267:H267" si="152">SUM(E268:E271)</f>
        <v>88974.58</v>
      </c>
      <c r="F267" s="53">
        <f t="shared" si="152"/>
        <v>89716.28</v>
      </c>
      <c r="G267" s="53">
        <f t="shared" si="152"/>
        <v>93304.933599999989</v>
      </c>
      <c r="H267" s="53">
        <f t="shared" si="152"/>
        <v>97037.130544</v>
      </c>
      <c r="I267" s="53">
        <f>SUM(I268:I271)</f>
        <v>100918.61216576</v>
      </c>
      <c r="J267" s="53"/>
      <c r="K267" s="60"/>
      <c r="AMK267" s="3"/>
    </row>
    <row r="268" spans="1:13 1025:1025" s="54" customFormat="1" x14ac:dyDescent="0.25">
      <c r="A268" s="73">
        <f t="shared" si="124"/>
        <v>260</v>
      </c>
      <c r="B268" s="63" t="s">
        <v>10</v>
      </c>
      <c r="C268" s="53">
        <f t="shared" ref="C268:C270" si="153">SUM(D268:I268)</f>
        <v>0</v>
      </c>
      <c r="D268" s="53">
        <f t="shared" ref="D268:I270" si="154">D274</f>
        <v>0</v>
      </c>
      <c r="E268" s="53">
        <f t="shared" si="154"/>
        <v>0</v>
      </c>
      <c r="F268" s="53">
        <f t="shared" si="154"/>
        <v>0</v>
      </c>
      <c r="G268" s="53">
        <f t="shared" si="154"/>
        <v>0</v>
      </c>
      <c r="H268" s="53">
        <f t="shared" si="154"/>
        <v>0</v>
      </c>
      <c r="I268" s="53">
        <f t="shared" si="154"/>
        <v>0</v>
      </c>
      <c r="J268" s="53"/>
      <c r="K268" s="60"/>
      <c r="AMK268" s="3"/>
    </row>
    <row r="269" spans="1:13 1025:1025" s="54" customFormat="1" x14ac:dyDescent="0.25">
      <c r="A269" s="73">
        <f t="shared" si="124"/>
        <v>261</v>
      </c>
      <c r="B269" s="63" t="s">
        <v>11</v>
      </c>
      <c r="C269" s="53">
        <f t="shared" si="153"/>
        <v>0</v>
      </c>
      <c r="D269" s="53">
        <f t="shared" si="154"/>
        <v>0</v>
      </c>
      <c r="E269" s="53">
        <f t="shared" si="154"/>
        <v>0</v>
      </c>
      <c r="F269" s="53">
        <f t="shared" si="154"/>
        <v>0</v>
      </c>
      <c r="G269" s="53">
        <f t="shared" si="154"/>
        <v>0</v>
      </c>
      <c r="H269" s="53">
        <f t="shared" si="154"/>
        <v>0</v>
      </c>
      <c r="I269" s="53">
        <f t="shared" si="154"/>
        <v>0</v>
      </c>
      <c r="J269" s="53"/>
      <c r="K269" s="60"/>
      <c r="AMK269" s="3"/>
    </row>
    <row r="270" spans="1:13 1025:1025" s="54" customFormat="1" x14ac:dyDescent="0.25">
      <c r="A270" s="73">
        <f t="shared" si="124"/>
        <v>262</v>
      </c>
      <c r="B270" s="63" t="s">
        <v>12</v>
      </c>
      <c r="C270" s="53">
        <f t="shared" si="153"/>
        <v>549650.56630975998</v>
      </c>
      <c r="D270" s="53">
        <f>D276</f>
        <v>79699.03</v>
      </c>
      <c r="E270" s="53">
        <f t="shared" si="154"/>
        <v>88974.58</v>
      </c>
      <c r="F270" s="53">
        <f t="shared" si="154"/>
        <v>89716.28</v>
      </c>
      <c r="G270" s="53">
        <f t="shared" si="154"/>
        <v>93304.933599999989</v>
      </c>
      <c r="H270" s="53">
        <f t="shared" si="154"/>
        <v>97037.130544</v>
      </c>
      <c r="I270" s="53">
        <f t="shared" si="154"/>
        <v>100918.61216576</v>
      </c>
      <c r="J270" s="53"/>
      <c r="K270" s="78"/>
      <c r="AMK270" s="3"/>
    </row>
    <row r="271" spans="1:13 1025:1025" s="54" customFormat="1" x14ac:dyDescent="0.25">
      <c r="A271" s="73">
        <f t="shared" si="124"/>
        <v>263</v>
      </c>
      <c r="B271" s="52" t="s">
        <v>57</v>
      </c>
      <c r="C271" s="53">
        <f>SUM(D271:I271)</f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/>
      <c r="K271" s="78"/>
      <c r="AMK271" s="3"/>
    </row>
    <row r="272" spans="1:13 1025:1025" s="54" customFormat="1" x14ac:dyDescent="0.3">
      <c r="A272" s="73">
        <f t="shared" si="124"/>
        <v>264</v>
      </c>
      <c r="B272" s="87" t="s">
        <v>17</v>
      </c>
      <c r="C272" s="87"/>
      <c r="D272" s="87"/>
      <c r="E272" s="87"/>
      <c r="F272" s="87"/>
      <c r="G272" s="87"/>
      <c r="H272" s="87"/>
      <c r="I272" s="87"/>
      <c r="J272" s="87"/>
      <c r="K272" s="60"/>
      <c r="AMK272" s="3"/>
    </row>
    <row r="273" spans="1:11 1025:1025" s="54" customFormat="1" x14ac:dyDescent="0.25">
      <c r="A273" s="73">
        <f t="shared" si="124"/>
        <v>265</v>
      </c>
      <c r="B273" s="58" t="s">
        <v>18</v>
      </c>
      <c r="C273" s="49">
        <f>C274+C275+C276</f>
        <v>549650.56630975998</v>
      </c>
      <c r="D273" s="49">
        <f t="shared" ref="D273:I273" si="155">D274+D275+D276</f>
        <v>79699.03</v>
      </c>
      <c r="E273" s="49">
        <f t="shared" si="155"/>
        <v>88974.58</v>
      </c>
      <c r="F273" s="49">
        <f t="shared" si="155"/>
        <v>89716.28</v>
      </c>
      <c r="G273" s="49">
        <f t="shared" si="155"/>
        <v>93304.933599999989</v>
      </c>
      <c r="H273" s="49">
        <f t="shared" si="155"/>
        <v>97037.130544</v>
      </c>
      <c r="I273" s="49">
        <f t="shared" si="155"/>
        <v>100918.61216576</v>
      </c>
      <c r="J273" s="49"/>
      <c r="K273" s="60"/>
      <c r="AMK273" s="3"/>
    </row>
    <row r="274" spans="1:11 1025:1025" s="54" customFormat="1" x14ac:dyDescent="0.25">
      <c r="A274" s="73">
        <f t="shared" si="124"/>
        <v>266</v>
      </c>
      <c r="B274" s="58" t="s">
        <v>10</v>
      </c>
      <c r="C274" s="49">
        <f>SUM(D274:I274)</f>
        <v>0</v>
      </c>
      <c r="D274" s="57">
        <f>D278+D282+D286+D290</f>
        <v>0</v>
      </c>
      <c r="E274" s="57">
        <f t="shared" ref="E274:I274" si="156">E278+E282+E286+E290</f>
        <v>0</v>
      </c>
      <c r="F274" s="57">
        <f t="shared" si="156"/>
        <v>0</v>
      </c>
      <c r="G274" s="57">
        <f t="shared" si="156"/>
        <v>0</v>
      </c>
      <c r="H274" s="57">
        <f t="shared" si="156"/>
        <v>0</v>
      </c>
      <c r="I274" s="57">
        <f t="shared" si="156"/>
        <v>0</v>
      </c>
      <c r="J274" s="49"/>
      <c r="K274" s="60"/>
      <c r="AMK274" s="3"/>
    </row>
    <row r="275" spans="1:11 1025:1025" s="54" customFormat="1" x14ac:dyDescent="0.25">
      <c r="A275" s="73">
        <f t="shared" si="124"/>
        <v>267</v>
      </c>
      <c r="B275" s="58" t="s">
        <v>11</v>
      </c>
      <c r="C275" s="49">
        <f>SUM(D275:I275)</f>
        <v>0</v>
      </c>
      <c r="D275" s="57">
        <f>D279+D283+D287+D291</f>
        <v>0</v>
      </c>
      <c r="E275" s="57">
        <f t="shared" ref="E275:I275" si="157">E279+E283+E287+E291</f>
        <v>0</v>
      </c>
      <c r="F275" s="57">
        <f t="shared" si="157"/>
        <v>0</v>
      </c>
      <c r="G275" s="57">
        <f t="shared" si="157"/>
        <v>0</v>
      </c>
      <c r="H275" s="57">
        <f t="shared" si="157"/>
        <v>0</v>
      </c>
      <c r="I275" s="57">
        <f t="shared" si="157"/>
        <v>0</v>
      </c>
      <c r="J275" s="49"/>
      <c r="K275" s="60"/>
      <c r="AMK275" s="3"/>
    </row>
    <row r="276" spans="1:11 1025:1025" s="54" customFormat="1" x14ac:dyDescent="0.25">
      <c r="A276" s="73">
        <f t="shared" si="124"/>
        <v>268</v>
      </c>
      <c r="B276" s="58" t="s">
        <v>12</v>
      </c>
      <c r="C276" s="49">
        <f>SUM(D276:I276)</f>
        <v>549650.56630975998</v>
      </c>
      <c r="D276" s="57">
        <f>D280+D284+D288+D292</f>
        <v>79699.03</v>
      </c>
      <c r="E276" s="57">
        <f t="shared" ref="E276:I276" si="158">E280+E284+E288+E292</f>
        <v>88974.58</v>
      </c>
      <c r="F276" s="57">
        <f t="shared" si="158"/>
        <v>89716.28</v>
      </c>
      <c r="G276" s="57">
        <f t="shared" si="158"/>
        <v>93304.933599999989</v>
      </c>
      <c r="H276" s="57">
        <f>H280+H284+H288+H292</f>
        <v>97037.130544</v>
      </c>
      <c r="I276" s="57">
        <f t="shared" si="158"/>
        <v>100918.61216576</v>
      </c>
      <c r="J276" s="49"/>
      <c r="K276" s="60"/>
      <c r="AMK276" s="3"/>
    </row>
    <row r="277" spans="1:11 1025:1025" s="8" customFormat="1" ht="56.25" x14ac:dyDescent="0.25">
      <c r="A277" s="73">
        <f t="shared" si="124"/>
        <v>269</v>
      </c>
      <c r="B277" s="61" t="s">
        <v>81</v>
      </c>
      <c r="C277" s="45">
        <f t="shared" ref="C277" si="159">SUM(C278:C280)</f>
        <v>47217.801088000007</v>
      </c>
      <c r="D277" s="45">
        <f t="shared" ref="D277:I277" si="160">SUM(D278:D280)</f>
        <v>6938</v>
      </c>
      <c r="E277" s="45">
        <f t="shared" si="160"/>
        <v>7616</v>
      </c>
      <c r="F277" s="45">
        <f t="shared" si="160"/>
        <v>7692</v>
      </c>
      <c r="G277" s="45">
        <f t="shared" si="160"/>
        <v>7999.68</v>
      </c>
      <c r="H277" s="45">
        <f t="shared" si="160"/>
        <v>8319.6671999999999</v>
      </c>
      <c r="I277" s="45">
        <f t="shared" si="160"/>
        <v>8652.453888</v>
      </c>
      <c r="J277" s="45" t="s">
        <v>110</v>
      </c>
      <c r="K277" s="66"/>
    </row>
    <row r="278" spans="1:11 1025:1025" s="3" customFormat="1" x14ac:dyDescent="0.25">
      <c r="A278" s="73">
        <f t="shared" si="124"/>
        <v>270</v>
      </c>
      <c r="B278" s="64" t="s">
        <v>10</v>
      </c>
      <c r="C278" s="47">
        <f>SUM(D278:I278)</f>
        <v>0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47"/>
      <c r="K278" s="79"/>
    </row>
    <row r="279" spans="1:11 1025:1025" s="3" customFormat="1" x14ac:dyDescent="0.25">
      <c r="A279" s="73">
        <f t="shared" si="124"/>
        <v>271</v>
      </c>
      <c r="B279" s="64" t="s">
        <v>11</v>
      </c>
      <c r="C279" s="47">
        <f>SUM(D279:I279)</f>
        <v>0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47"/>
      <c r="K279" s="79"/>
    </row>
    <row r="280" spans="1:11 1025:1025" s="4" customFormat="1" x14ac:dyDescent="0.25">
      <c r="A280" s="73">
        <f t="shared" si="124"/>
        <v>272</v>
      </c>
      <c r="B280" s="64" t="s">
        <v>12</v>
      </c>
      <c r="C280" s="47">
        <f>SUM(D280:I280)</f>
        <v>47217.801088000007</v>
      </c>
      <c r="D280" s="62">
        <v>6938</v>
      </c>
      <c r="E280" s="62">
        <v>7616</v>
      </c>
      <c r="F280" s="62">
        <v>7692</v>
      </c>
      <c r="G280" s="62">
        <f>F280*1.04</f>
        <v>7999.68</v>
      </c>
      <c r="H280" s="62">
        <f>G280*1.04</f>
        <v>8319.6671999999999</v>
      </c>
      <c r="I280" s="62">
        <f>H280*1.04</f>
        <v>8652.453888</v>
      </c>
      <c r="J280" s="47"/>
      <c r="K280" s="30"/>
      <c r="AMK280" s="1"/>
    </row>
    <row r="281" spans="1:11 1025:1025" s="8" customFormat="1" ht="56.25" x14ac:dyDescent="0.25">
      <c r="A281" s="73">
        <f t="shared" si="124"/>
        <v>273</v>
      </c>
      <c r="B281" s="61" t="s">
        <v>82</v>
      </c>
      <c r="C281" s="45">
        <f t="shared" ref="C281" si="161">SUM(C282:C284)</f>
        <v>479430.53325376008</v>
      </c>
      <c r="D281" s="45">
        <f t="shared" ref="D281:E281" si="162">SUM(D282:D284)</f>
        <v>69078.59</v>
      </c>
      <c r="E281" s="45">
        <f t="shared" si="162"/>
        <v>77676.14</v>
      </c>
      <c r="F281" s="45">
        <f>SUM(F282:F284)</f>
        <v>78341.84</v>
      </c>
      <c r="G281" s="45">
        <f>SUM(G282:G284)</f>
        <v>81475.513600000006</v>
      </c>
      <c r="H281" s="45">
        <f t="shared" ref="H281:I281" si="163">SUM(H282:H284)</f>
        <v>84734.534144000005</v>
      </c>
      <c r="I281" s="45">
        <f t="shared" si="163"/>
        <v>88123.915509760001</v>
      </c>
      <c r="J281" s="45" t="s">
        <v>110</v>
      </c>
      <c r="K281" s="66"/>
    </row>
    <row r="282" spans="1:11 1025:1025" s="3" customFormat="1" x14ac:dyDescent="0.25">
      <c r="A282" s="73">
        <f t="shared" si="124"/>
        <v>274</v>
      </c>
      <c r="B282" s="67" t="s">
        <v>10</v>
      </c>
      <c r="C282" s="47">
        <f>SUM(D282:I282)</f>
        <v>0</v>
      </c>
      <c r="D282" s="62">
        <v>0</v>
      </c>
      <c r="E282" s="62">
        <v>0</v>
      </c>
      <c r="F282" s="62">
        <v>0</v>
      </c>
      <c r="G282" s="62">
        <v>0</v>
      </c>
      <c r="H282" s="62">
        <v>0</v>
      </c>
      <c r="I282" s="62">
        <v>0</v>
      </c>
      <c r="J282" s="47"/>
      <c r="K282" s="79"/>
    </row>
    <row r="283" spans="1:11 1025:1025" s="3" customFormat="1" x14ac:dyDescent="0.25">
      <c r="A283" s="73">
        <f t="shared" si="124"/>
        <v>275</v>
      </c>
      <c r="B283" s="67" t="s">
        <v>11</v>
      </c>
      <c r="C283" s="47">
        <f>SUM(D283:I283)</f>
        <v>0</v>
      </c>
      <c r="D283" s="62">
        <v>0</v>
      </c>
      <c r="E283" s="62">
        <v>0</v>
      </c>
      <c r="F283" s="62">
        <v>0</v>
      </c>
      <c r="G283" s="62">
        <v>0</v>
      </c>
      <c r="H283" s="62">
        <v>0</v>
      </c>
      <c r="I283" s="62">
        <v>0</v>
      </c>
      <c r="J283" s="47"/>
      <c r="K283" s="79"/>
    </row>
    <row r="284" spans="1:11 1025:1025" s="4" customFormat="1" x14ac:dyDescent="0.25">
      <c r="A284" s="73">
        <f t="shared" ref="A284:A292" si="164">A283+1</f>
        <v>276</v>
      </c>
      <c r="B284" s="67" t="s">
        <v>12</v>
      </c>
      <c r="C284" s="47">
        <f>SUM(D284:I284)</f>
        <v>479430.53325376008</v>
      </c>
      <c r="D284" s="62">
        <v>69078.59</v>
      </c>
      <c r="E284" s="62">
        <v>77676.14</v>
      </c>
      <c r="F284" s="62">
        <v>78341.84</v>
      </c>
      <c r="G284" s="62">
        <f>F284*1.04</f>
        <v>81475.513600000006</v>
      </c>
      <c r="H284" s="62">
        <f>G284*1.04</f>
        <v>84734.534144000005</v>
      </c>
      <c r="I284" s="62">
        <f>H284*1.04</f>
        <v>88123.915509760001</v>
      </c>
      <c r="J284" s="47"/>
      <c r="K284" s="30"/>
      <c r="AMK284" s="1"/>
    </row>
    <row r="285" spans="1:11 1025:1025" s="8" customFormat="1" ht="56.25" x14ac:dyDescent="0.25">
      <c r="A285" s="73">
        <f t="shared" si="164"/>
        <v>277</v>
      </c>
      <c r="B285" s="61" t="s">
        <v>83</v>
      </c>
      <c r="C285" s="45">
        <f t="shared" ref="C285" si="165">SUM(C286:C288)</f>
        <v>13192.531967999999</v>
      </c>
      <c r="D285" s="45">
        <f t="shared" ref="D285:I285" si="166">SUM(D286:D288)</f>
        <v>2112</v>
      </c>
      <c r="E285" s="45">
        <f t="shared" si="166"/>
        <v>2112</v>
      </c>
      <c r="F285" s="45">
        <f t="shared" si="166"/>
        <v>2112</v>
      </c>
      <c r="G285" s="45">
        <f t="shared" si="166"/>
        <v>2196.48</v>
      </c>
      <c r="H285" s="45">
        <f t="shared" si="166"/>
        <v>2284.3391999999999</v>
      </c>
      <c r="I285" s="45">
        <f t="shared" si="166"/>
        <v>2375.7127679999999</v>
      </c>
      <c r="J285" s="45" t="s">
        <v>134</v>
      </c>
      <c r="K285" s="66"/>
    </row>
    <row r="286" spans="1:11 1025:1025" s="3" customFormat="1" x14ac:dyDescent="0.25">
      <c r="A286" s="73">
        <f t="shared" si="164"/>
        <v>278</v>
      </c>
      <c r="B286" s="67" t="s">
        <v>10</v>
      </c>
      <c r="C286" s="47">
        <f>SUM(D286:I286)</f>
        <v>0</v>
      </c>
      <c r="D286" s="62">
        <v>0</v>
      </c>
      <c r="E286" s="62">
        <v>0</v>
      </c>
      <c r="F286" s="62">
        <v>0</v>
      </c>
      <c r="G286" s="62">
        <v>0</v>
      </c>
      <c r="H286" s="62">
        <v>0</v>
      </c>
      <c r="I286" s="62">
        <v>0</v>
      </c>
      <c r="J286" s="47"/>
      <c r="K286" s="79"/>
    </row>
    <row r="287" spans="1:11 1025:1025" s="3" customFormat="1" x14ac:dyDescent="0.25">
      <c r="A287" s="73">
        <f t="shared" si="164"/>
        <v>279</v>
      </c>
      <c r="B287" s="67" t="s">
        <v>11</v>
      </c>
      <c r="C287" s="47">
        <f>SUM(D287:I287)</f>
        <v>0</v>
      </c>
      <c r="D287" s="62">
        <v>0</v>
      </c>
      <c r="E287" s="62">
        <v>0</v>
      </c>
      <c r="F287" s="62">
        <v>0</v>
      </c>
      <c r="G287" s="62">
        <v>0</v>
      </c>
      <c r="H287" s="62">
        <v>0</v>
      </c>
      <c r="I287" s="62">
        <v>0</v>
      </c>
      <c r="J287" s="47"/>
      <c r="K287" s="79"/>
    </row>
    <row r="288" spans="1:11 1025:1025" s="4" customFormat="1" x14ac:dyDescent="0.25">
      <c r="A288" s="73">
        <f t="shared" si="164"/>
        <v>280</v>
      </c>
      <c r="B288" s="67" t="s">
        <v>12</v>
      </c>
      <c r="C288" s="47">
        <f>SUM(D288:I288)</f>
        <v>13192.531967999999</v>
      </c>
      <c r="D288" s="62">
        <v>2112</v>
      </c>
      <c r="E288" s="62">
        <v>2112</v>
      </c>
      <c r="F288" s="62">
        <v>2112</v>
      </c>
      <c r="G288" s="62">
        <f>F288*1.04</f>
        <v>2196.48</v>
      </c>
      <c r="H288" s="62">
        <f>G288*1.04</f>
        <v>2284.3391999999999</v>
      </c>
      <c r="I288" s="62">
        <f>H288*1.04</f>
        <v>2375.7127679999999</v>
      </c>
      <c r="J288" s="47"/>
      <c r="K288" s="30"/>
      <c r="AMK288" s="1"/>
    </row>
    <row r="289" spans="1:1025" s="8" customFormat="1" ht="37.5" x14ac:dyDescent="0.25">
      <c r="A289" s="73">
        <f t="shared" si="164"/>
        <v>281</v>
      </c>
      <c r="B289" s="61" t="s">
        <v>84</v>
      </c>
      <c r="C289" s="45">
        <f t="shared" ref="C289" si="167">SUM(C290:C292)</f>
        <v>9809.7000000000007</v>
      </c>
      <c r="D289" s="45">
        <f t="shared" ref="D289:I289" si="168">SUM(D290:D292)</f>
        <v>1570.44</v>
      </c>
      <c r="E289" s="45">
        <f t="shared" si="168"/>
        <v>1570.44</v>
      </c>
      <c r="F289" s="45">
        <f t="shared" si="168"/>
        <v>1570.44</v>
      </c>
      <c r="G289" s="45">
        <f t="shared" si="168"/>
        <v>1633.26</v>
      </c>
      <c r="H289" s="45">
        <f t="shared" si="168"/>
        <v>1698.59</v>
      </c>
      <c r="I289" s="45">
        <f t="shared" si="168"/>
        <v>1766.53</v>
      </c>
      <c r="J289" s="45" t="s">
        <v>110</v>
      </c>
      <c r="K289" s="66"/>
    </row>
    <row r="290" spans="1:1025" s="3" customFormat="1" x14ac:dyDescent="0.25">
      <c r="A290" s="73">
        <f t="shared" si="164"/>
        <v>282</v>
      </c>
      <c r="B290" s="67" t="s">
        <v>10</v>
      </c>
      <c r="C290" s="47">
        <f>SUM(D290:I290)</f>
        <v>0</v>
      </c>
      <c r="D290" s="62">
        <v>0</v>
      </c>
      <c r="E290" s="62">
        <v>0</v>
      </c>
      <c r="F290" s="62">
        <v>0</v>
      </c>
      <c r="G290" s="62">
        <v>0</v>
      </c>
      <c r="H290" s="62">
        <v>0</v>
      </c>
      <c r="I290" s="62">
        <v>0</v>
      </c>
      <c r="J290" s="47"/>
      <c r="K290" s="79"/>
    </row>
    <row r="291" spans="1:1025" s="3" customFormat="1" x14ac:dyDescent="0.25">
      <c r="A291" s="73">
        <f t="shared" si="164"/>
        <v>283</v>
      </c>
      <c r="B291" s="67" t="s">
        <v>11</v>
      </c>
      <c r="C291" s="47">
        <f>SUM(D291:I291)</f>
        <v>0</v>
      </c>
      <c r="D291" s="62">
        <v>0</v>
      </c>
      <c r="E291" s="62">
        <v>0</v>
      </c>
      <c r="F291" s="62">
        <v>0</v>
      </c>
      <c r="G291" s="62">
        <v>0</v>
      </c>
      <c r="H291" s="62">
        <v>0</v>
      </c>
      <c r="I291" s="62">
        <v>0</v>
      </c>
      <c r="J291" s="47"/>
      <c r="K291" s="79"/>
    </row>
    <row r="292" spans="1:1025" s="4" customFormat="1" x14ac:dyDescent="0.3">
      <c r="A292" s="73">
        <f t="shared" si="164"/>
        <v>284</v>
      </c>
      <c r="B292" s="67" t="s">
        <v>12</v>
      </c>
      <c r="C292" s="47">
        <f>SUM(D292:I292)</f>
        <v>9809.7000000000007</v>
      </c>
      <c r="D292" s="68">
        <v>1570.44</v>
      </c>
      <c r="E292" s="47">
        <v>1570.44</v>
      </c>
      <c r="F292" s="68">
        <v>1570.44</v>
      </c>
      <c r="G292" s="68">
        <v>1633.26</v>
      </c>
      <c r="H292" s="68">
        <v>1698.59</v>
      </c>
      <c r="I292" s="68">
        <v>1766.53</v>
      </c>
      <c r="J292" s="47"/>
      <c r="K292" s="3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  <c r="PU292" s="1"/>
      <c r="PV292" s="1"/>
      <c r="PW292" s="1"/>
      <c r="PX292" s="1"/>
      <c r="PY292" s="1"/>
      <c r="PZ292" s="1"/>
      <c r="QA292" s="1"/>
      <c r="QB292" s="1"/>
      <c r="QC292" s="1"/>
      <c r="QD292" s="1"/>
      <c r="QE292" s="1"/>
      <c r="QF292" s="1"/>
      <c r="QG292" s="1"/>
      <c r="QH292" s="1"/>
      <c r="QI292" s="1"/>
      <c r="QJ292" s="1"/>
      <c r="QK292" s="1"/>
      <c r="QL292" s="1"/>
      <c r="QM292" s="1"/>
      <c r="QN292" s="1"/>
      <c r="QO292" s="1"/>
      <c r="QP292" s="1"/>
      <c r="QQ292" s="1"/>
      <c r="QR292" s="1"/>
      <c r="QS292" s="1"/>
      <c r="QT292" s="1"/>
      <c r="QU292" s="1"/>
      <c r="QV292" s="1"/>
      <c r="QW292" s="1"/>
      <c r="QX292" s="1"/>
      <c r="QY292" s="1"/>
      <c r="QZ292" s="1"/>
      <c r="RA292" s="1"/>
      <c r="RB292" s="1"/>
      <c r="RC292" s="1"/>
      <c r="RD292" s="1"/>
      <c r="RE292" s="1"/>
      <c r="RF292" s="1"/>
      <c r="RG292" s="1"/>
      <c r="RH292" s="1"/>
      <c r="RI292" s="1"/>
      <c r="RJ292" s="1"/>
      <c r="RK292" s="1"/>
      <c r="RL292" s="1"/>
      <c r="RM292" s="1"/>
      <c r="RN292" s="1"/>
      <c r="RO292" s="1"/>
      <c r="RP292" s="1"/>
      <c r="RQ292" s="1"/>
      <c r="RR292" s="1"/>
      <c r="RS292" s="1"/>
      <c r="RT292" s="1"/>
      <c r="RU292" s="1"/>
      <c r="RV292" s="1"/>
      <c r="RW292" s="1"/>
      <c r="RX292" s="1"/>
      <c r="RY292" s="1"/>
      <c r="RZ292" s="1"/>
      <c r="SA292" s="1"/>
      <c r="SB292" s="1"/>
      <c r="SC292" s="1"/>
      <c r="SD292" s="1"/>
      <c r="SE292" s="1"/>
      <c r="SF292" s="1"/>
      <c r="SG292" s="1"/>
      <c r="SH292" s="1"/>
      <c r="SI292" s="1"/>
      <c r="SJ292" s="1"/>
      <c r="SK292" s="1"/>
      <c r="SL292" s="1"/>
      <c r="SM292" s="1"/>
      <c r="SN292" s="1"/>
      <c r="SO292" s="1"/>
      <c r="SP292" s="1"/>
      <c r="SQ292" s="1"/>
      <c r="SR292" s="1"/>
      <c r="SS292" s="1"/>
      <c r="ST292" s="1"/>
      <c r="SU292" s="1"/>
      <c r="SV292" s="1"/>
      <c r="SW292" s="1"/>
      <c r="SX292" s="1"/>
      <c r="SY292" s="1"/>
      <c r="SZ292" s="1"/>
      <c r="TA292" s="1"/>
      <c r="TB292" s="1"/>
      <c r="TC292" s="1"/>
      <c r="TD292" s="1"/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/>
      <c r="TV292" s="1"/>
      <c r="TW292" s="1"/>
      <c r="TX292" s="1"/>
      <c r="TY292" s="1"/>
      <c r="TZ292" s="1"/>
      <c r="UA292" s="1"/>
      <c r="UB292" s="1"/>
      <c r="UC292" s="1"/>
      <c r="UD292" s="1"/>
      <c r="UE292" s="1"/>
      <c r="UF292" s="1"/>
      <c r="UG292" s="1"/>
      <c r="UH292" s="1"/>
      <c r="UI292" s="1"/>
      <c r="UJ292" s="1"/>
      <c r="UK292" s="1"/>
      <c r="UL292" s="1"/>
      <c r="UM292" s="1"/>
      <c r="UN292" s="1"/>
      <c r="UO292" s="1"/>
      <c r="UP292" s="1"/>
      <c r="UQ292" s="1"/>
      <c r="UR292" s="1"/>
      <c r="US292" s="1"/>
      <c r="UT292" s="1"/>
      <c r="UU292" s="1"/>
      <c r="UV292" s="1"/>
      <c r="UW292" s="1"/>
      <c r="UX292" s="1"/>
      <c r="UY292" s="1"/>
      <c r="UZ292" s="1"/>
      <c r="VA292" s="1"/>
      <c r="VB292" s="1"/>
      <c r="VC292" s="1"/>
      <c r="VD292" s="1"/>
      <c r="VE292" s="1"/>
      <c r="VF292" s="1"/>
      <c r="VG292" s="1"/>
      <c r="VH292" s="1"/>
      <c r="VI292" s="1"/>
      <c r="VJ292" s="1"/>
      <c r="VK292" s="1"/>
      <c r="VL292" s="1"/>
      <c r="VM292" s="1"/>
      <c r="VN292" s="1"/>
      <c r="VO292" s="1"/>
      <c r="VP292" s="1"/>
      <c r="VQ292" s="1"/>
      <c r="VR292" s="1"/>
      <c r="VS292" s="1"/>
      <c r="VT292" s="1"/>
      <c r="VU292" s="1"/>
      <c r="VV292" s="1"/>
      <c r="VW292" s="1"/>
      <c r="VX292" s="1"/>
      <c r="VY292" s="1"/>
      <c r="VZ292" s="1"/>
      <c r="WA292" s="1"/>
      <c r="WB292" s="1"/>
      <c r="WC292" s="1"/>
      <c r="WD292" s="1"/>
      <c r="WE292" s="1"/>
      <c r="WF292" s="1"/>
      <c r="WG292" s="1"/>
      <c r="WH292" s="1"/>
      <c r="WI292" s="1"/>
      <c r="WJ292" s="1"/>
      <c r="WK292" s="1"/>
      <c r="WL292" s="1"/>
      <c r="WM292" s="1"/>
      <c r="WN292" s="1"/>
      <c r="WO292" s="1"/>
      <c r="WP292" s="1"/>
      <c r="WQ292" s="1"/>
      <c r="WR292" s="1"/>
      <c r="WS292" s="1"/>
      <c r="WT292" s="1"/>
      <c r="WU292" s="1"/>
      <c r="WV292" s="1"/>
      <c r="WW292" s="1"/>
      <c r="WX292" s="1"/>
      <c r="WY292" s="1"/>
      <c r="WZ292" s="1"/>
      <c r="XA292" s="1"/>
      <c r="XB292" s="1"/>
      <c r="XC292" s="1"/>
      <c r="XD292" s="1"/>
      <c r="XE292" s="1"/>
      <c r="XF292" s="1"/>
      <c r="XG292" s="1"/>
      <c r="XH292" s="1"/>
      <c r="XI292" s="1"/>
      <c r="XJ292" s="1"/>
      <c r="XK292" s="1"/>
      <c r="XL292" s="1"/>
      <c r="XM292" s="1"/>
      <c r="XN292" s="1"/>
      <c r="XO292" s="1"/>
      <c r="XP292" s="1"/>
      <c r="XQ292" s="1"/>
      <c r="XR292" s="1"/>
      <c r="XS292" s="1"/>
      <c r="XT292" s="1"/>
      <c r="XU292" s="1"/>
      <c r="XV292" s="1"/>
      <c r="XW292" s="1"/>
      <c r="XX292" s="1"/>
      <c r="XY292" s="1"/>
      <c r="XZ292" s="1"/>
      <c r="YA292" s="1"/>
      <c r="YB292" s="1"/>
      <c r="YC292" s="1"/>
      <c r="YD292" s="1"/>
      <c r="YE292" s="1"/>
      <c r="YF292" s="1"/>
      <c r="YG292" s="1"/>
      <c r="YH292" s="1"/>
      <c r="YI292" s="1"/>
      <c r="YJ292" s="1"/>
      <c r="YK292" s="1"/>
      <c r="YL292" s="1"/>
      <c r="YM292" s="1"/>
      <c r="YN292" s="1"/>
      <c r="YO292" s="1"/>
      <c r="YP292" s="1"/>
      <c r="YQ292" s="1"/>
      <c r="YR292" s="1"/>
      <c r="YS292" s="1"/>
      <c r="YT292" s="1"/>
      <c r="YU292" s="1"/>
      <c r="YV292" s="1"/>
      <c r="YW292" s="1"/>
      <c r="YX292" s="1"/>
      <c r="YY292" s="1"/>
      <c r="YZ292" s="1"/>
      <c r="ZA292" s="1"/>
      <c r="ZB292" s="1"/>
      <c r="ZC292" s="1"/>
      <c r="ZD292" s="1"/>
      <c r="ZE292" s="1"/>
      <c r="ZF292" s="1"/>
      <c r="ZG292" s="1"/>
      <c r="ZH292" s="1"/>
      <c r="ZI292" s="1"/>
      <c r="ZJ292" s="1"/>
      <c r="ZK292" s="1"/>
      <c r="ZL292" s="1"/>
      <c r="ZM292" s="1"/>
      <c r="ZN292" s="1"/>
      <c r="ZO292" s="1"/>
      <c r="ZP292" s="1"/>
      <c r="ZQ292" s="1"/>
      <c r="ZR292" s="1"/>
      <c r="ZS292" s="1"/>
      <c r="ZT292" s="1"/>
      <c r="ZU292" s="1"/>
      <c r="ZV292" s="1"/>
      <c r="ZW292" s="1"/>
      <c r="ZX292" s="1"/>
      <c r="ZY292" s="1"/>
      <c r="ZZ292" s="1"/>
      <c r="AAA292" s="1"/>
      <c r="AAB292" s="1"/>
      <c r="AAC292" s="1"/>
      <c r="AAD292" s="1"/>
      <c r="AAE292" s="1"/>
      <c r="AAF292" s="1"/>
      <c r="AAG292" s="1"/>
      <c r="AAH292" s="1"/>
      <c r="AAI292" s="1"/>
      <c r="AAJ292" s="1"/>
      <c r="AAK292" s="1"/>
      <c r="AAL292" s="1"/>
      <c r="AAM292" s="1"/>
      <c r="AAN292" s="1"/>
      <c r="AAO292" s="1"/>
      <c r="AAP292" s="1"/>
      <c r="AAQ292" s="1"/>
      <c r="AAR292" s="1"/>
      <c r="AAS292" s="1"/>
      <c r="AAT292" s="1"/>
      <c r="AAU292" s="1"/>
      <c r="AAV292" s="1"/>
      <c r="AAW292" s="1"/>
      <c r="AAX292" s="1"/>
      <c r="AAY292" s="1"/>
      <c r="AAZ292" s="1"/>
      <c r="ABA292" s="1"/>
      <c r="ABB292" s="1"/>
      <c r="ABC292" s="1"/>
      <c r="ABD292" s="1"/>
      <c r="ABE292" s="1"/>
      <c r="ABF292" s="1"/>
      <c r="ABG292" s="1"/>
      <c r="ABH292" s="1"/>
      <c r="ABI292" s="1"/>
      <c r="ABJ292" s="1"/>
      <c r="ABK292" s="1"/>
      <c r="ABL292" s="1"/>
      <c r="ABM292" s="1"/>
      <c r="ABN292" s="1"/>
      <c r="ABO292" s="1"/>
      <c r="ABP292" s="1"/>
      <c r="ABQ292" s="1"/>
      <c r="ABR292" s="1"/>
      <c r="ABS292" s="1"/>
      <c r="ABT292" s="1"/>
      <c r="ABU292" s="1"/>
      <c r="ABV292" s="1"/>
      <c r="ABW292" s="1"/>
      <c r="ABX292" s="1"/>
      <c r="ABY292" s="1"/>
      <c r="ABZ292" s="1"/>
      <c r="ACA292" s="1"/>
      <c r="ACB292" s="1"/>
      <c r="ACC292" s="1"/>
      <c r="ACD292" s="1"/>
      <c r="ACE292" s="1"/>
      <c r="ACF292" s="1"/>
      <c r="ACG292" s="1"/>
      <c r="ACH292" s="1"/>
      <c r="ACI292" s="1"/>
      <c r="ACJ292" s="1"/>
      <c r="ACK292" s="1"/>
      <c r="ACL292" s="1"/>
      <c r="ACM292" s="1"/>
      <c r="ACN292" s="1"/>
      <c r="ACO292" s="1"/>
      <c r="ACP292" s="1"/>
      <c r="ACQ292" s="1"/>
      <c r="ACR292" s="1"/>
      <c r="ACS292" s="1"/>
      <c r="ACT292" s="1"/>
      <c r="ACU292" s="1"/>
      <c r="ACV292" s="1"/>
      <c r="ACW292" s="1"/>
      <c r="ACX292" s="1"/>
      <c r="ACY292" s="1"/>
      <c r="ACZ292" s="1"/>
      <c r="ADA292" s="1"/>
      <c r="ADB292" s="1"/>
      <c r="ADC292" s="1"/>
      <c r="ADD292" s="1"/>
      <c r="ADE292" s="1"/>
      <c r="ADF292" s="1"/>
      <c r="ADG292" s="1"/>
      <c r="ADH292" s="1"/>
      <c r="ADI292" s="1"/>
      <c r="ADJ292" s="1"/>
      <c r="ADK292" s="1"/>
      <c r="ADL292" s="1"/>
      <c r="ADM292" s="1"/>
      <c r="ADN292" s="1"/>
      <c r="ADO292" s="1"/>
      <c r="ADP292" s="1"/>
      <c r="ADQ292" s="1"/>
      <c r="ADR292" s="1"/>
      <c r="ADS292" s="1"/>
      <c r="ADT292" s="1"/>
      <c r="ADU292" s="1"/>
      <c r="ADV292" s="1"/>
      <c r="ADW292" s="1"/>
      <c r="ADX292" s="1"/>
      <c r="ADY292" s="1"/>
      <c r="ADZ292" s="1"/>
      <c r="AEA292" s="1"/>
      <c r="AEB292" s="1"/>
      <c r="AEC292" s="1"/>
      <c r="AED292" s="1"/>
      <c r="AEE292" s="1"/>
      <c r="AEF292" s="1"/>
      <c r="AEG292" s="1"/>
      <c r="AEH292" s="1"/>
      <c r="AEI292" s="1"/>
      <c r="AEJ292" s="1"/>
      <c r="AEK292" s="1"/>
      <c r="AEL292" s="1"/>
      <c r="AEM292" s="1"/>
      <c r="AEN292" s="1"/>
      <c r="AEO292" s="1"/>
      <c r="AEP292" s="1"/>
      <c r="AEQ292" s="1"/>
      <c r="AER292" s="1"/>
      <c r="AES292" s="1"/>
      <c r="AET292" s="1"/>
      <c r="AEU292" s="1"/>
      <c r="AEV292" s="1"/>
      <c r="AEW292" s="1"/>
      <c r="AEX292" s="1"/>
      <c r="AEY292" s="1"/>
      <c r="AEZ292" s="1"/>
      <c r="AFA292" s="1"/>
      <c r="AFB292" s="1"/>
      <c r="AFC292" s="1"/>
      <c r="AFD292" s="1"/>
      <c r="AFE292" s="1"/>
      <c r="AFF292" s="1"/>
      <c r="AFG292" s="1"/>
      <c r="AFH292" s="1"/>
      <c r="AFI292" s="1"/>
      <c r="AFJ292" s="1"/>
      <c r="AFK292" s="1"/>
      <c r="AFL292" s="1"/>
      <c r="AFM292" s="1"/>
      <c r="AFN292" s="1"/>
      <c r="AFO292" s="1"/>
      <c r="AFP292" s="1"/>
      <c r="AFQ292" s="1"/>
      <c r="AFR292" s="1"/>
      <c r="AFS292" s="1"/>
      <c r="AFT292" s="1"/>
      <c r="AFU292" s="1"/>
      <c r="AFV292" s="1"/>
      <c r="AFW292" s="1"/>
      <c r="AFX292" s="1"/>
      <c r="AFY292" s="1"/>
      <c r="AFZ292" s="1"/>
      <c r="AGA292" s="1"/>
      <c r="AGB292" s="1"/>
      <c r="AGC292" s="1"/>
      <c r="AGD292" s="1"/>
      <c r="AGE292" s="1"/>
      <c r="AGF292" s="1"/>
      <c r="AGG292" s="1"/>
      <c r="AGH292" s="1"/>
      <c r="AGI292" s="1"/>
      <c r="AGJ292" s="1"/>
      <c r="AGK292" s="1"/>
      <c r="AGL292" s="1"/>
      <c r="AGM292" s="1"/>
      <c r="AGN292" s="1"/>
      <c r="AGO292" s="1"/>
      <c r="AGP292" s="1"/>
      <c r="AGQ292" s="1"/>
      <c r="AGR292" s="1"/>
      <c r="AGS292" s="1"/>
      <c r="AGT292" s="1"/>
      <c r="AGU292" s="1"/>
      <c r="AGV292" s="1"/>
      <c r="AGW292" s="1"/>
      <c r="AGX292" s="1"/>
      <c r="AGY292" s="1"/>
      <c r="AGZ292" s="1"/>
      <c r="AHA292" s="1"/>
      <c r="AHB292" s="1"/>
      <c r="AHC292" s="1"/>
      <c r="AHD292" s="1"/>
      <c r="AHE292" s="1"/>
      <c r="AHF292" s="1"/>
      <c r="AHG292" s="1"/>
      <c r="AHH292" s="1"/>
      <c r="AHI292" s="1"/>
      <c r="AHJ292" s="1"/>
      <c r="AHK292" s="1"/>
      <c r="AHL292" s="1"/>
      <c r="AHM292" s="1"/>
      <c r="AHN292" s="1"/>
      <c r="AHO292" s="1"/>
      <c r="AHP292" s="1"/>
      <c r="AHQ292" s="1"/>
      <c r="AHR292" s="1"/>
      <c r="AHS292" s="1"/>
      <c r="AHT292" s="1"/>
      <c r="AHU292" s="1"/>
      <c r="AHV292" s="1"/>
      <c r="AHW292" s="1"/>
      <c r="AHX292" s="1"/>
      <c r="AHY292" s="1"/>
      <c r="AHZ292" s="1"/>
      <c r="AIA292" s="1"/>
      <c r="AIB292" s="1"/>
      <c r="AIC292" s="1"/>
      <c r="AID292" s="1"/>
      <c r="AIE292" s="1"/>
      <c r="AIF292" s="1"/>
      <c r="AIG292" s="1"/>
      <c r="AIH292" s="1"/>
      <c r="AII292" s="1"/>
      <c r="AIJ292" s="1"/>
      <c r="AIK292" s="1"/>
      <c r="AIL292" s="1"/>
      <c r="AIM292" s="1"/>
      <c r="AIN292" s="1"/>
      <c r="AIO292" s="1"/>
      <c r="AIP292" s="1"/>
      <c r="AIQ292" s="1"/>
      <c r="AIR292" s="1"/>
      <c r="AIS292" s="1"/>
      <c r="AIT292" s="1"/>
      <c r="AIU292" s="1"/>
      <c r="AIV292" s="1"/>
      <c r="AIW292" s="1"/>
      <c r="AIX292" s="1"/>
      <c r="AIY292" s="1"/>
      <c r="AIZ292" s="1"/>
      <c r="AJA292" s="1"/>
      <c r="AJB292" s="1"/>
      <c r="AJC292" s="1"/>
      <c r="AJD292" s="1"/>
      <c r="AJE292" s="1"/>
      <c r="AJF292" s="1"/>
      <c r="AJG292" s="1"/>
      <c r="AJH292" s="1"/>
      <c r="AJI292" s="1"/>
      <c r="AJJ292" s="1"/>
      <c r="AJK292" s="1"/>
      <c r="AJL292" s="1"/>
      <c r="AJM292" s="1"/>
      <c r="AJN292" s="1"/>
      <c r="AJO292" s="1"/>
      <c r="AJP292" s="1"/>
      <c r="AJQ292" s="1"/>
      <c r="AJR292" s="1"/>
      <c r="AJS292" s="1"/>
      <c r="AJT292" s="1"/>
      <c r="AJU292" s="1"/>
      <c r="AJV292" s="1"/>
      <c r="AJW292" s="1"/>
      <c r="AJX292" s="1"/>
      <c r="AJY292" s="1"/>
      <c r="AJZ292" s="1"/>
      <c r="AKA292" s="1"/>
      <c r="AKB292" s="1"/>
      <c r="AKC292" s="1"/>
      <c r="AKD292" s="1"/>
      <c r="AKE292" s="1"/>
      <c r="AKF292" s="1"/>
      <c r="AKG292" s="1"/>
      <c r="AKH292" s="1"/>
      <c r="AKI292" s="1"/>
      <c r="AKJ292" s="1"/>
      <c r="AKK292" s="1"/>
      <c r="AKL292" s="1"/>
      <c r="AKM292" s="1"/>
      <c r="AKN292" s="1"/>
      <c r="AKO292" s="1"/>
      <c r="AKP292" s="1"/>
      <c r="AKQ292" s="1"/>
      <c r="AKR292" s="1"/>
      <c r="AKS292" s="1"/>
      <c r="AKT292" s="1"/>
      <c r="AKU292" s="1"/>
      <c r="AKV292" s="1"/>
      <c r="AKW292" s="1"/>
      <c r="AKX292" s="1"/>
      <c r="AKY292" s="1"/>
      <c r="AKZ292" s="1"/>
      <c r="ALA292" s="1"/>
      <c r="ALB292" s="1"/>
      <c r="ALC292" s="1"/>
      <c r="ALD292" s="1"/>
      <c r="ALE292" s="1"/>
      <c r="ALF292" s="1"/>
      <c r="ALG292" s="1"/>
      <c r="ALH292" s="1"/>
      <c r="ALI292" s="1"/>
      <c r="ALJ292" s="1"/>
      <c r="ALK292" s="1"/>
      <c r="ALL292" s="1"/>
      <c r="ALM292" s="1"/>
      <c r="ALN292" s="1"/>
      <c r="ALO292" s="1"/>
      <c r="ALP292" s="1"/>
      <c r="ALQ292" s="1"/>
      <c r="ALR292" s="1"/>
      <c r="ALS292" s="1"/>
      <c r="ALT292" s="1"/>
      <c r="ALU292" s="1"/>
      <c r="ALV292" s="1"/>
      <c r="ALW292" s="1"/>
      <c r="ALX292" s="1"/>
      <c r="ALY292" s="1"/>
      <c r="ALZ292" s="1"/>
      <c r="AMA292" s="1"/>
      <c r="AMB292" s="1"/>
      <c r="AMC292" s="1"/>
      <c r="AMD292" s="1"/>
      <c r="AME292" s="1"/>
      <c r="AMF292" s="1"/>
      <c r="AMG292" s="1"/>
      <c r="AMH292" s="1"/>
      <c r="AMI292" s="1"/>
      <c r="AMJ292" s="1"/>
      <c r="AMK292" s="1"/>
    </row>
  </sheetData>
  <autoFilter ref="A7:J233"/>
  <mergeCells count="25">
    <mergeCell ref="H1:J1"/>
    <mergeCell ref="H2:J2"/>
    <mergeCell ref="B172:J172"/>
    <mergeCell ref="B181:J181"/>
    <mergeCell ref="B187:J187"/>
    <mergeCell ref="B24:J24"/>
    <mergeCell ref="B30:J30"/>
    <mergeCell ref="B47:J47"/>
    <mergeCell ref="B53:J53"/>
    <mergeCell ref="B166:J166"/>
    <mergeCell ref="B3:J3"/>
    <mergeCell ref="A6:A7"/>
    <mergeCell ref="B6:B7"/>
    <mergeCell ref="D6:I6"/>
    <mergeCell ref="J6:J7"/>
    <mergeCell ref="B234:J234"/>
    <mergeCell ref="B204:J204"/>
    <mergeCell ref="B210:J210"/>
    <mergeCell ref="B219:J219"/>
    <mergeCell ref="B257:J257"/>
    <mergeCell ref="B266:J266"/>
    <mergeCell ref="B272:J272"/>
    <mergeCell ref="B225:J225"/>
    <mergeCell ref="B4:J4"/>
    <mergeCell ref="B240:J240"/>
  </mergeCells>
  <pageMargins left="0" right="0" top="0.35433070866141736" bottom="0.35433070866141736" header="0.51181102362204722" footer="0.51181102362204722"/>
  <pageSetup paperSize="9" scale="52" firstPageNumber="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10" sqref="B10"/>
    </sheetView>
  </sheetViews>
  <sheetFormatPr defaultRowHeight="15" x14ac:dyDescent="0.25"/>
  <cols>
    <col min="1" max="1" width="11.28515625" bestFit="1" customWidth="1"/>
    <col min="2" max="2" width="12.85546875" bestFit="1" customWidth="1"/>
    <col min="3" max="3" width="32.85546875" customWidth="1"/>
    <col min="4" max="4" width="10.28515625" bestFit="1" customWidth="1"/>
    <col min="5" max="5" width="15" customWidth="1"/>
    <col min="6" max="6" width="22.28515625" customWidth="1"/>
    <col min="8" max="8" width="14.85546875" customWidth="1"/>
    <col min="9" max="9" width="9.28515625" bestFit="1" customWidth="1"/>
  </cols>
  <sheetData>
    <row r="1" spans="1:9" s="4" customFormat="1" x14ac:dyDescent="0.25">
      <c r="A1" s="4">
        <v>2021</v>
      </c>
      <c r="B1" s="4">
        <v>2022</v>
      </c>
      <c r="C1" s="4">
        <v>2023</v>
      </c>
    </row>
    <row r="2" spans="1:9" s="4" customFormat="1" x14ac:dyDescent="0.25">
      <c r="A2" s="18">
        <v>2277094.65</v>
      </c>
      <c r="B2" s="18">
        <v>2317451.33</v>
      </c>
      <c r="C2" s="18">
        <v>1899988.99</v>
      </c>
    </row>
    <row r="3" spans="1:9" s="4" customFormat="1" x14ac:dyDescent="0.25">
      <c r="A3" s="18">
        <v>2289475.5</v>
      </c>
      <c r="B3" s="18">
        <v>2317451.33</v>
      </c>
      <c r="C3" s="18">
        <v>1899988.99</v>
      </c>
    </row>
    <row r="4" spans="1:9" s="4" customFormat="1" x14ac:dyDescent="0.25">
      <c r="A4" s="18">
        <f>A2-A3</f>
        <v>-12380.850000000093</v>
      </c>
      <c r="B4" s="18">
        <f>B2-B3</f>
        <v>0</v>
      </c>
      <c r="C4" s="18">
        <f>C2-C3</f>
        <v>0</v>
      </c>
    </row>
    <row r="5" spans="1:9" s="4" customFormat="1" x14ac:dyDescent="0.25">
      <c r="A5" s="18">
        <v>2021</v>
      </c>
      <c r="B5" s="18"/>
      <c r="C5" s="18"/>
    </row>
    <row r="6" spans="1:9" s="4" customFormat="1" ht="18.75" x14ac:dyDescent="0.3">
      <c r="A6" s="14" t="s">
        <v>28</v>
      </c>
      <c r="B6" s="14"/>
      <c r="C6" s="14"/>
      <c r="D6" s="14" t="s">
        <v>29</v>
      </c>
      <c r="E6" s="14"/>
      <c r="F6" s="14"/>
      <c r="G6" s="14" t="s">
        <v>30</v>
      </c>
      <c r="H6" s="16"/>
    </row>
    <row r="7" spans="1:9" s="4" customFormat="1" ht="18.75" x14ac:dyDescent="0.3">
      <c r="A7" s="15"/>
      <c r="B7" s="16"/>
      <c r="C7" s="21"/>
      <c r="D7" s="15" t="s">
        <v>34</v>
      </c>
      <c r="E7" s="16">
        <v>360</v>
      </c>
      <c r="F7" s="21" t="s">
        <v>35</v>
      </c>
      <c r="G7" s="14"/>
      <c r="H7" s="16"/>
    </row>
    <row r="8" spans="1:9" s="4" customFormat="1" ht="18.75" x14ac:dyDescent="0.3">
      <c r="A8" s="19"/>
      <c r="B8" s="20"/>
      <c r="C8" s="21"/>
      <c r="D8" s="15" t="s">
        <v>36</v>
      </c>
      <c r="E8" s="16">
        <v>15825.9</v>
      </c>
      <c r="F8" s="17" t="s">
        <v>35</v>
      </c>
      <c r="G8" s="14"/>
      <c r="H8" s="16"/>
    </row>
    <row r="9" spans="1:9" s="4" customFormat="1" ht="36" customHeight="1" x14ac:dyDescent="0.3">
      <c r="A9" s="19"/>
      <c r="B9" s="20"/>
      <c r="C9" s="21"/>
      <c r="D9" s="15" t="s">
        <v>37</v>
      </c>
      <c r="E9" s="16">
        <v>-3685</v>
      </c>
      <c r="F9" s="21" t="s">
        <v>41</v>
      </c>
      <c r="G9" s="14"/>
      <c r="H9" s="16"/>
    </row>
    <row r="10" spans="1:9" ht="75" x14ac:dyDescent="0.3">
      <c r="A10" s="15" t="s">
        <v>27</v>
      </c>
      <c r="B10" s="16">
        <v>-1156.98</v>
      </c>
      <c r="C10" s="21" t="s">
        <v>40</v>
      </c>
      <c r="D10" s="15"/>
      <c r="E10" s="16"/>
      <c r="F10" s="17"/>
      <c r="G10" s="15"/>
      <c r="H10" s="16"/>
    </row>
    <row r="11" spans="1:9" s="4" customFormat="1" ht="20.45" customHeight="1" x14ac:dyDescent="0.3">
      <c r="A11" s="15" t="s">
        <v>38</v>
      </c>
      <c r="B11" s="16">
        <v>1000</v>
      </c>
      <c r="C11" s="21" t="s">
        <v>39</v>
      </c>
      <c r="D11" s="15" t="s">
        <v>31</v>
      </c>
      <c r="E11" s="16">
        <v>-0.05</v>
      </c>
      <c r="F11" s="17" t="s">
        <v>41</v>
      </c>
      <c r="G11" s="14"/>
      <c r="H11" s="16"/>
    </row>
    <row r="12" spans="1:9" s="4" customFormat="1" ht="18.75" x14ac:dyDescent="0.3">
      <c r="A12" s="15" t="s">
        <v>32</v>
      </c>
      <c r="B12" s="16">
        <v>6</v>
      </c>
      <c r="C12" s="21" t="s">
        <v>39</v>
      </c>
      <c r="D12" s="15"/>
      <c r="E12" s="16"/>
      <c r="F12" s="17"/>
      <c r="G12" s="14"/>
      <c r="H12" s="16"/>
    </row>
    <row r="13" spans="1:9" s="4" customFormat="1" ht="18.75" x14ac:dyDescent="0.3">
      <c r="A13" s="15" t="s">
        <v>33</v>
      </c>
      <c r="B13" s="16">
        <v>30.98</v>
      </c>
      <c r="C13" s="21" t="s">
        <v>39</v>
      </c>
      <c r="D13" s="15"/>
      <c r="E13" s="16"/>
      <c r="F13" s="17"/>
      <c r="G13" s="14"/>
      <c r="H13" s="16"/>
    </row>
    <row r="14" spans="1:9" ht="18.75" x14ac:dyDescent="0.3">
      <c r="A14" s="15"/>
      <c r="B14" s="16">
        <f t="shared" ref="B14:H14" si="0">SUM(B7:B13)</f>
        <v>-120.00000000000001</v>
      </c>
      <c r="C14" s="17">
        <f t="shared" si="0"/>
        <v>0</v>
      </c>
      <c r="D14" s="16">
        <f t="shared" si="0"/>
        <v>0</v>
      </c>
      <c r="E14" s="16">
        <f t="shared" si="0"/>
        <v>12500.85</v>
      </c>
      <c r="F14" s="17">
        <f t="shared" si="0"/>
        <v>0</v>
      </c>
      <c r="G14" s="16">
        <f t="shared" si="0"/>
        <v>0</v>
      </c>
      <c r="H14" s="16">
        <f t="shared" si="0"/>
        <v>0</v>
      </c>
      <c r="I14" s="13">
        <f>SUM(B14:H14)</f>
        <v>12380.85</v>
      </c>
    </row>
    <row r="15" spans="1:9" x14ac:dyDescent="0.25">
      <c r="A15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6522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2023</vt:lpstr>
      <vt:lpstr>Лист1</vt:lpstr>
      <vt:lpstr>'2023'!_FilterDatabase_0</vt:lpstr>
      <vt:lpstr>'2023'!_ФильтрБазыДанных</vt:lpstr>
      <vt:lpstr>'2023'!Print_Titles_0</vt:lpstr>
      <vt:lpstr>'2023'!Заголовки_для_печати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Владимировна</dc:creator>
  <cp:lastModifiedBy>Ольга Викторовна</cp:lastModifiedBy>
  <cp:revision>15</cp:revision>
  <cp:lastPrinted>2022-12-05T06:52:08Z</cp:lastPrinted>
  <dcterms:created xsi:type="dcterms:W3CDTF">2018-08-09T10:51:00Z</dcterms:created>
  <dcterms:modified xsi:type="dcterms:W3CDTF">2023-02-08T05:16:26Z</dcterms:modified>
  <dc:language>ru-RU</dc:language>
</cp:coreProperties>
</file>